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0" yWindow="0" windowWidth="28800" windowHeight="12435" tabRatio="743"/>
  </bookViews>
  <sheets>
    <sheet name="PROPOSTA DE PREÇOS" sheetId="1" r:id="rId1"/>
    <sheet name="MÃO DE OBRA" sheetId="2" r:id="rId2"/>
    <sheet name="UNIFORMES e EPI's" sheetId="3" r:id="rId3"/>
  </sheets>
  <calcPr calcId="152511"/>
  <customWorkbookViews>
    <customWorkbookView name="Filtro 1" guid="{5519FA0A-E910-4C90-A096-E62266EBD28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2" l="1"/>
  <c r="I17" i="1" l="1"/>
  <c r="G11" i="3"/>
  <c r="G10" i="3"/>
  <c r="G9" i="3"/>
  <c r="G14" i="3"/>
  <c r="G12" i="3"/>
  <c r="G25" i="2"/>
  <c r="F55" i="2"/>
  <c r="G55" i="2" s="1"/>
  <c r="F54" i="2"/>
  <c r="G54" i="2" s="1"/>
  <c r="F115" i="2"/>
  <c r="D111" i="2" l="1"/>
  <c r="F20" i="2"/>
  <c r="G27" i="2"/>
  <c r="G59" i="2" l="1"/>
  <c r="G31" i="2"/>
  <c r="C34" i="3"/>
  <c r="C33" i="3"/>
  <c r="C32" i="3"/>
  <c r="G27" i="3"/>
  <c r="G26" i="3"/>
  <c r="G25" i="3"/>
  <c r="G24" i="3"/>
  <c r="G23" i="3"/>
  <c r="G22" i="3"/>
  <c r="G21" i="3"/>
  <c r="G15" i="3"/>
  <c r="G16" i="3" s="1"/>
  <c r="G17" i="3" s="1"/>
  <c r="C132" i="2"/>
  <c r="C131" i="2"/>
  <c r="C130" i="2"/>
  <c r="G95" i="2"/>
  <c r="F43" i="2"/>
  <c r="F51" i="2" s="1"/>
  <c r="F38" i="2"/>
  <c r="F37" i="2"/>
  <c r="C50" i="1"/>
  <c r="C49" i="1"/>
  <c r="C48" i="1"/>
  <c r="G28" i="3" l="1"/>
  <c r="G29" i="3" s="1"/>
  <c r="E75" i="2"/>
  <c r="G75" i="2" s="1"/>
  <c r="E70" i="2"/>
  <c r="G70" i="2" s="1"/>
  <c r="E73" i="2"/>
  <c r="G73" i="2" s="1"/>
  <c r="E74" i="2" s="1"/>
  <c r="G74" i="2" s="1"/>
  <c r="E72" i="2"/>
  <c r="G72" i="2" s="1"/>
  <c r="E36" i="2"/>
  <c r="G36" i="2" s="1"/>
  <c r="E26" i="2"/>
  <c r="G120" i="2"/>
  <c r="G65" i="2"/>
  <c r="G105" i="2" l="1"/>
  <c r="G124" i="2" s="1"/>
  <c r="E71" i="2"/>
  <c r="G71" i="2" s="1"/>
  <c r="G76" i="2" s="1"/>
  <c r="G37" i="2"/>
  <c r="G38" i="2"/>
  <c r="G39" i="2" l="1"/>
  <c r="G63" i="2" l="1"/>
  <c r="E42" i="2"/>
  <c r="G49" i="2" l="1"/>
  <c r="G45" i="2"/>
  <c r="G48" i="2"/>
  <c r="G43" i="2"/>
  <c r="G50" i="2"/>
  <c r="G42" i="2"/>
  <c r="G47" i="2"/>
  <c r="G46" i="2"/>
  <c r="G51" i="2" l="1"/>
  <c r="G122" i="2" l="1"/>
  <c r="G64" i="2"/>
  <c r="G66" i="2" s="1"/>
  <c r="E81" i="2" l="1"/>
  <c r="G82" i="2" s="1"/>
  <c r="G121" i="2"/>
  <c r="G84" i="2" l="1"/>
  <c r="G83" i="2"/>
  <c r="G86" i="2"/>
  <c r="G85" i="2"/>
  <c r="G81" i="2"/>
  <c r="G87" i="2" l="1"/>
  <c r="G94" i="2" s="1"/>
  <c r="G96" i="2" s="1"/>
  <c r="G123" i="2" s="1"/>
  <c r="G125" i="2" s="1"/>
  <c r="E109" i="2" l="1"/>
  <c r="G109" i="2" s="1"/>
  <c r="E111" i="2"/>
  <c r="G112" i="2" s="1"/>
  <c r="G113" i="2" l="1"/>
  <c r="G111" i="2"/>
  <c r="G114" i="2"/>
  <c r="E110" i="2"/>
  <c r="G110" i="2" s="1"/>
  <c r="G116" i="2" l="1"/>
  <c r="G126" i="2" s="1"/>
  <c r="G127" i="2" s="1"/>
</calcChain>
</file>

<file path=xl/sharedStrings.xml><?xml version="1.0" encoding="utf-8"?>
<sst xmlns="http://schemas.openxmlformats.org/spreadsheetml/2006/main" count="338" uniqueCount="202">
  <si>
    <t>(CABEÇALHO DA LICITANTE)</t>
  </si>
  <si>
    <t xml:space="preserve">PROPOSTA COMERCIAL </t>
  </si>
  <si>
    <t>IDENTIFICAÇÃO DA EMPRESA</t>
  </si>
  <si>
    <t>Razão Social</t>
  </si>
  <si>
    <t xml:space="preserve"> xxxx (razão social) xxxx</t>
  </si>
  <si>
    <t>CNPJ:</t>
  </si>
  <si>
    <t>xx.xxx.xxx/0001-xx</t>
  </si>
  <si>
    <t>Endereço completo</t>
  </si>
  <si>
    <t xml:space="preserve">xxxx (rua, nº, complemento, bairro, cidade, UF, CEP) </t>
  </si>
  <si>
    <t>Telefone(s)</t>
  </si>
  <si>
    <t>(xx) xxxx-xxxx, (xx) xxxx-xxxx, (xx) xxxx-xxxx.</t>
  </si>
  <si>
    <t>E-mail(s)</t>
  </si>
  <si>
    <t>xxx@xxx.com.br</t>
  </si>
  <si>
    <t>Dados Bancários</t>
  </si>
  <si>
    <t>Banco xxx, Agência xxx, Conta Corrente xxxx</t>
  </si>
  <si>
    <t>Representante legal</t>
  </si>
  <si>
    <t>xxxx (nome do representante legal) xxxx</t>
  </si>
  <si>
    <t>CPF:</t>
  </si>
  <si>
    <t>xxx.xxx.xxx-xx</t>
  </si>
  <si>
    <t>RG:</t>
  </si>
  <si>
    <t>xx.xxx.xxx-x</t>
  </si>
  <si>
    <t>Responsável pela Assinatura do Contrato</t>
  </si>
  <si>
    <t xml:space="preserve"> xxxx (nome do responsável pela assinatura do contrato) xxxx</t>
  </si>
  <si>
    <t>Descrição completa do item</t>
  </si>
  <si>
    <t>Quantidade (meses)</t>
  </si>
  <si>
    <t>Preço Mensal</t>
  </si>
  <si>
    <t>Preço Total</t>
  </si>
  <si>
    <t>CUSTOS DECORRENTES DA EXECUÇÃO CONTRATUAL</t>
  </si>
  <si>
    <t>No preço acima proposto, estão inclusos todos os custos necessários para a prestação dos serviços, objeto da contratação em referência, como todas as despesas administrativas e operacionais com a mão de obra a ser utilizada, bem como despesas com tributos (impostos, taxas, tarifas e contribuições), fretes, seguros, encargos trabalhistas, previdenciários, fiscais, comerciais, lucros, taxas ou quaisquer outras despesas diretas ou indiretas que incidam ou venham a incidir sobre o objeto desta licitação, e que influenciem na formação de preços desta proposta.</t>
  </si>
  <si>
    <t>INDICAÇÃO DOS SINDICATOS, ACORDOS, CONVENÇÕES OU DISSÍDIOS COLETIVOS DE TRABALHO</t>
  </si>
  <si>
    <t>Identificação: ________________________________________________________________________
Número de Registro no MTE: ___________________________. Data de Registro: _________________
Vigência: ___________________________. Data base:_______________________________________</t>
  </si>
  <si>
    <t>QUANTIDADE DE PESSOAL</t>
  </si>
  <si>
    <t>Inclui-se por conta da contratada o fornecimento de uniformes, EPI's, insumos, materiais e equipamentos para uso do profissional durante a execução de suas atividades. A relação de todos os itens, bem como seus valores unitários, consta anexa a esta proposta.</t>
  </si>
  <si>
    <t>OUTRAS INFORMAÇÕES IMPORTANTES</t>
  </si>
  <si>
    <t>- Declaramos conhecer a legislação de regência e que os serviços serão fornecidos de acordo com as condições estabelecidas no Termo de Referência.
- Esta proposta é válida por 60 (sessenta) dias, a contar da data estabelecida para a sua apresentação.</t>
  </si>
  <si>
    <t>xxx Local e data xxx</t>
  </si>
  <si>
    <t>Assinatura digital:</t>
  </si>
  <si>
    <t>DISCRIMINAÇÃO DOS SERVIÇOS (DADOS REFERENTES À CONTRATAÇÃO)</t>
  </si>
  <si>
    <t>A</t>
  </si>
  <si>
    <t>Data de apresentação da proposta (dia/mês/ano):</t>
  </si>
  <si>
    <t>B</t>
  </si>
  <si>
    <t>Município/UF:</t>
  </si>
  <si>
    <t>C</t>
  </si>
  <si>
    <t>Acordo, Convenção ou Dissídio Coletivo/Sigla da Federação/Sindicato/Nº de Registro/Ano</t>
  </si>
  <si>
    <t>D</t>
  </si>
  <si>
    <t>Regime de Tributação da empresa</t>
  </si>
  <si>
    <t>E</t>
  </si>
  <si>
    <t>Número de meses de execução contratual:</t>
  </si>
  <si>
    <t>Mão de obra</t>
  </si>
  <si>
    <t>Mão de obra vinculada à execução contratual</t>
  </si>
  <si>
    <t>Dados para composição dos custos referentes a mão de obra</t>
  </si>
  <si>
    <t>Tipo de Serviço (mesmo serviço com características distintas)</t>
  </si>
  <si>
    <t>Classificação Brasileira de Ocupações (CBO)</t>
  </si>
  <si>
    <t>Salário Normativo da Categoria Profissional</t>
  </si>
  <si>
    <t>Categoria Profissional (vinculada à execução contratual)</t>
  </si>
  <si>
    <t>Data-Base da Categoria (dia/mês/ano)</t>
  </si>
  <si>
    <t>Módulo 1 - Composição da Remuneração</t>
  </si>
  <si>
    <t>Composição da Remuneração</t>
  </si>
  <si>
    <t>Valor (R$)</t>
  </si>
  <si>
    <t>Adicional de Periculosidade</t>
  </si>
  <si>
    <t>Adicional de Insalubridade</t>
  </si>
  <si>
    <t>Adicional Noturno</t>
  </si>
  <si>
    <t>Adicional de Hora Noturna Reduzida</t>
  </si>
  <si>
    <t>F</t>
  </si>
  <si>
    <t>Outros (especificar)</t>
  </si>
  <si>
    <t>Total</t>
  </si>
  <si>
    <t>Módulo 2 - Encargos e Benefícios Anuais, Mensais e Diários</t>
  </si>
  <si>
    <t xml:space="preserve"> Submódulo 2.1 - 13º (décimo terceiro) Salário, Férias e Adicional de Férias</t>
  </si>
  <si>
    <t>2.1</t>
  </si>
  <si>
    <t>13º (décimo terceiro) Salário, Férias e Adicional de Férias</t>
  </si>
  <si>
    <t>Base de Cálculo</t>
  </si>
  <si>
    <t>Provisão Mensal</t>
  </si>
  <si>
    <t>Valor (R$)</t>
  </si>
  <si>
    <t>13º (décimo terceiro) Salário</t>
  </si>
  <si>
    <t>Férias</t>
  </si>
  <si>
    <t>Adicional de Férias</t>
  </si>
  <si>
    <t>Submódulo 2.2 - Encargos Previdenciários (GPS), Fundo de Garantia por Tempo de Serviço (FGTS) e outras contribuições</t>
  </si>
  <si>
    <t>2.2</t>
  </si>
  <si>
    <t>GPS, FGTS e outras contribuições</t>
  </si>
  <si>
    <t>Percentual (%)</t>
  </si>
  <si>
    <t>INSS</t>
  </si>
  <si>
    <t>RAT Ajustado (FAP* GIIL-RAT)</t>
  </si>
  <si>
    <t>FAP</t>
  </si>
  <si>
    <t>GILL-RAT</t>
  </si>
  <si>
    <t>Salário Educação</t>
  </si>
  <si>
    <t>SESC ou SESI</t>
  </si>
  <si>
    <t>SENAI - SENAC</t>
  </si>
  <si>
    <t>SEBRAE</t>
  </si>
  <si>
    <t>G</t>
  </si>
  <si>
    <t>INCRA</t>
  </si>
  <si>
    <t>H</t>
  </si>
  <si>
    <t>FGTS</t>
  </si>
  <si>
    <t>Submódulo 2.3 - Benefícios Mensais e Diários</t>
  </si>
  <si>
    <t>2.3</t>
  </si>
  <si>
    <t>Benefícios Mensais e Diários</t>
  </si>
  <si>
    <t>Multiplicador</t>
  </si>
  <si>
    <t>Custo Unit (R$)</t>
  </si>
  <si>
    <t>Contrapartida funcionário</t>
  </si>
  <si>
    <t>Custo Efetivo(R$)</t>
  </si>
  <si>
    <t>Vale Alimentação</t>
  </si>
  <si>
    <t>Assistência Médica</t>
  </si>
  <si>
    <t>Benefício Social Familiar</t>
  </si>
  <si>
    <t>Quadro-Resumo do Módulo 2 - Encargos e Benefícios anuais, mensais e diários</t>
  </si>
  <si>
    <t>Encargos e Benefícios Anuais, Mensais e Diários</t>
  </si>
  <si>
    <t>13º (décimo terceiro) salário, Férias e Adicional de Férias</t>
  </si>
  <si>
    <t>GPS, FGTS e outras contribuições</t>
  </si>
  <si>
    <t>Módulo 3 - Provisão para Rescisão</t>
  </si>
  <si>
    <t>Provisão para Rescisão</t>
  </si>
  <si>
    <t>Estatísticas de ocorrência</t>
  </si>
  <si>
    <t>Módulo 4 - Custo de Reposição do Profissional Ausente</t>
  </si>
  <si>
    <t>Submódulo 4.1 - Substituto nas Ausências Legais</t>
  </si>
  <si>
    <t>Ausências Legais</t>
  </si>
  <si>
    <t>Alíquota / Estatísticas de ocorrência</t>
  </si>
  <si>
    <t>Substituto na cobertura de Férias</t>
  </si>
  <si>
    <t>Substituto na cobertura de ausência justificada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</si>
  <si>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</si>
  <si>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</si>
  <si>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</si>
  <si>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</si>
  <si>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4.2</t>
  </si>
  <si>
    <t>Submódulo 4.2 - Substituto na Intrajornada</t>
  </si>
  <si>
    <t>A. </t>
  </si>
  <si>
    <t>Substituto na cobertura de Intervalo para repouso ou alimentação</t>
  </si>
  <si>
    <t>Quadro-Resumo do Módulo 4 - Custo de Reposição do Profissional Ausente</t>
  </si>
  <si>
    <t>Custo de Reposição do Profissional Ausente</t>
  </si>
  <si>
    <t>4.1</t>
  </si>
  <si>
    <t>Substituto nas Ausências Legais</t>
  </si>
  <si>
    <t>Substituto na Intrajornada</t>
  </si>
  <si>
    <t>Módulo 5 - Insumos Diversos</t>
  </si>
  <si>
    <t>Insumos Diversos</t>
  </si>
  <si>
    <t>Provisão mensal (R$)</t>
  </si>
  <si>
    <t>Uniformes</t>
  </si>
  <si>
    <t>Equipamentos de Proteção Individual</t>
  </si>
  <si>
    <t>Módulo 6 - Custos Indiretos, Tributos e Lucro</t>
  </si>
  <si>
    <t>Custos Indiretos, Tributos e Lucro</t>
  </si>
  <si>
    <t>Custos Indiretos</t>
  </si>
  <si>
    <t>Lucro</t>
  </si>
  <si>
    <t>PIS</t>
  </si>
  <si>
    <t>COFINS</t>
  </si>
  <si>
    <t>ISSQN</t>
  </si>
  <si>
    <t>Total de Tributos</t>
  </si>
  <si>
    <t>2. QUADRO-RESUMO DO CUSTO POR EMPREGADO</t>
  </si>
  <si>
    <t>MÓDULO</t>
  </si>
  <si>
    <t>Módulo 1 - Composição da Remuneração</t>
  </si>
  <si>
    <t>Módulo 2 - Encargos e Benefícios Anuais, Mensais e Diários</t>
  </si>
  <si>
    <t>Módulo 3 - Provisão para Rescisão</t>
  </si>
  <si>
    <t>Módulo 4 - Custo de Reposição do Profissional Ausente</t>
  </si>
  <si>
    <t>Módulo 5 - Insumos Diversos</t>
  </si>
  <si>
    <t>Subtotal (A + B +C+ D+E)</t>
  </si>
  <si>
    <t>Módulo 6 – Custos Indiretos, Tributos e Lucro</t>
  </si>
  <si>
    <t>Valor Total por Empregado</t>
  </si>
  <si>
    <t>IDENTIFICAÇÃO DA LICITANTE</t>
  </si>
  <si>
    <t>CNPJ</t>
  </si>
  <si>
    <t>Assinatura</t>
  </si>
  <si>
    <t xml:space="preserve"> 
 </t>
  </si>
  <si>
    <t>UNIFORMES E EPI'S UTILIZADOS NA PRESTAÇÃO DOS SERVIÇOS</t>
  </si>
  <si>
    <t>Item</t>
  </si>
  <si>
    <t>Descrição</t>
  </si>
  <si>
    <t>Quantidade semestral</t>
  </si>
  <si>
    <t>Apresentação</t>
  </si>
  <si>
    <t>Valor Unitário (R$)</t>
  </si>
  <si>
    <t>Valor Total Anual (R$)</t>
  </si>
  <si>
    <t>Unidade</t>
  </si>
  <si>
    <t>Par</t>
  </si>
  <si>
    <t>Quantidade anual</t>
  </si>
  <si>
    <t>Valor anual, por funcionário</t>
  </si>
  <si>
    <t>Provisão mensal dos custos com uniformes</t>
  </si>
  <si>
    <t>EPI'S A SEREM FORNECIDOS PARA CADA FUNCIONÁRIO</t>
  </si>
  <si>
    <t>Provisão mensal dos custos com EPIs</t>
  </si>
  <si>
    <t>FORNECIMENTO DE UNIFORMES, EPI's, INSUMOS, MATERIAIS E EQUIPAMENTOS</t>
  </si>
  <si>
    <t>ANEXO II - PROPOSTA DE PREÇOS E PLANILHA DE CUSTOS E FORMAÇÃO DE PREÇOS</t>
  </si>
  <si>
    <t>CONTRATACAO DE EMPRESA ESPECIALIZADA EM PRESTACAO DE SERVICOS DE APOIO TECNICO ASSISTENCIAL</t>
  </si>
  <si>
    <t>Especificação</t>
  </si>
  <si>
    <t>Carga Horária</t>
  </si>
  <si>
    <t>Escala Sugerida</t>
  </si>
  <si>
    <t>Remuneração</t>
  </si>
  <si>
    <t>Quant. De Profissionais</t>
  </si>
  <si>
    <t>Valor do Posto</t>
  </si>
  <si>
    <t>Valor Mensal</t>
  </si>
  <si>
    <t>Valor Global</t>
  </si>
  <si>
    <t>xx/xx/202x</t>
  </si>
  <si>
    <t>Rio de janeiro/RJ</t>
  </si>
  <si>
    <t>IDENTIFICAÇÃO DO POSTO</t>
  </si>
  <si>
    <t>Apoio Assistencial</t>
  </si>
  <si>
    <r>
      <t>Transporte</t>
    </r>
    <r>
      <rPr>
        <sz val="11"/>
        <color rgb="FFFF0000"/>
        <rFont val="Calibri"/>
      </rPr>
      <t>(Tarifa do bilhete único intermunicipal/RJ: R$8,55)</t>
    </r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</si>
  <si>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</si>
  <si>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</si>
  <si>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</si>
  <si>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</si>
  <si>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</si>
  <si>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</si>
  <si>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Equipamentos</t>
  </si>
  <si>
    <r>
      <t xml:space="preserve">Materiais de entrega anual </t>
    </r>
    <r>
      <rPr>
        <sz val="11"/>
        <color rgb="FFFF0000"/>
        <rFont val="Calibri"/>
        <family val="2"/>
      </rPr>
      <t>(Crachá)</t>
    </r>
  </si>
  <si>
    <t>Fator Tributário</t>
  </si>
  <si>
    <t>Lucro Presumido</t>
  </si>
  <si>
    <t xml:space="preserve">Salário-Base </t>
  </si>
  <si>
    <t>xxxxxxxxxxxxxxx</t>
  </si>
  <si>
    <r>
      <t xml:space="preserve">A Fundação Saúde do Estado do Rio de Janeiro
Tendo examinado minuciosamente as normas específicadas no Edital e anexos do Pregão Eletrônico nº </t>
    </r>
    <r>
      <rPr>
        <b/>
        <sz val="11"/>
        <color rgb="FFFF0000"/>
        <rFont val="Calibri"/>
        <family val="2"/>
      </rPr>
      <t>XX</t>
    </r>
    <r>
      <rPr>
        <b/>
        <sz val="11"/>
        <color rgb="FF000000"/>
        <rFont val="Calibri"/>
        <family val="2"/>
      </rPr>
      <t>/202</t>
    </r>
    <r>
      <rPr>
        <b/>
        <sz val="11"/>
        <color rgb="FFFF0000"/>
        <rFont val="Calibri"/>
        <family val="2"/>
      </rPr>
      <t>X</t>
    </r>
    <r>
      <rPr>
        <b/>
        <sz val="11"/>
        <color rgb="FF000000"/>
        <rFont val="Calibri"/>
        <family val="2"/>
      </rPr>
      <t>, do Processo Administrativo nº SEI-080002/0</t>
    </r>
    <r>
      <rPr>
        <b/>
        <sz val="11"/>
        <color rgb="FFFF0000"/>
        <rFont val="Calibri"/>
        <family val="2"/>
      </rPr>
      <t>xxxxx</t>
    </r>
    <r>
      <rPr>
        <b/>
        <sz val="11"/>
        <color rgb="FF000000"/>
        <rFont val="Calibri"/>
        <family val="2"/>
      </rPr>
      <t>/202</t>
    </r>
    <r>
      <rPr>
        <b/>
        <sz val="11"/>
        <color rgb="FFFF0000"/>
        <rFont val="Calibri"/>
        <family val="2"/>
      </rPr>
      <t>x</t>
    </r>
    <r>
      <rPr>
        <b/>
        <sz val="11"/>
        <color rgb="FF000000"/>
        <rFont val="Calibri"/>
        <family val="2"/>
      </rPr>
      <t xml:space="preserve">, para </t>
    </r>
    <r>
      <rPr>
        <b/>
        <i/>
        <sz val="11"/>
        <color rgb="FF000000"/>
        <rFont val="Calibri"/>
      </rPr>
      <t>Contratação de empresa especializada na prestação de serviços</t>
    </r>
    <r>
      <rPr>
        <b/>
        <i/>
        <sz val="11"/>
        <color rgb="FFFF0000"/>
        <rFont val="Calibri"/>
        <family val="2"/>
      </rPr>
      <t xml:space="preserve"> xxxxxxxxxxxxxxxxxxxxxxxxxxxxxxxxxx</t>
    </r>
    <r>
      <rPr>
        <b/>
        <i/>
        <sz val="11"/>
        <color rgb="FF000000"/>
        <rFont val="Calibri"/>
      </rPr>
      <t>, conforme condições, quantidades e exigências estabelecidas neste instrumento., para atender às necessidades da FSERJ, conforme condições, quantidades e exigências estabelecidas em Edital e seus anexos</t>
    </r>
    <r>
      <rPr>
        <b/>
        <sz val="11"/>
        <color rgb="FF000000"/>
        <rFont val="Calibri"/>
      </rPr>
      <t>,</t>
    </r>
    <r>
      <rPr>
        <b/>
        <i/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apresentamos a nossa proposta de preços, conforme condições, quantidades e exigências estabelecidas no presente processo:</t>
    </r>
  </si>
  <si>
    <t>xxxx</t>
  </si>
  <si>
    <t>Resumo</t>
  </si>
  <si>
    <t>Total Lote x</t>
  </si>
  <si>
    <t>Total Unidade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</si>
</sst>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164" formatCode="_([$R$ -416]* #,##0.00_);_([$R$ -416]* \(#,##0.00\);_([$R$ -416]* &quot;-&quot;??_);_(@_)"/>
    <numFmt numFmtId="165" formatCode="0.0000"/>
    <numFmt numFmtId="166" formatCode="_-&quot;R$&quot;\ * #,##0.00_-;\-&quot;R$&quot;\ * #,##0.00_-;_-&quot;R$&quot;\ * &quot;-&quot;??_-;_-@"/>
    <numFmt numFmtId="167" formatCode="0.0000%"/>
    <numFmt numFmtId="168" formatCode="d\.m"/>
    <numFmt numFmtId="169" formatCode="0_ "/>
    <numFmt numFmtId="170" formatCode="0.00_ "/>
    <numFmt numFmtId="171" formatCode="0.000%"/>
  </numFmts>
  <fonts count="20">
    <font>
      <sz val="10"/>
      <color rgb="FF000000"/>
      <name val="Calibri"/>
    </font>
    <font>
      <b/>
      <sz val="11"/>
      <color rgb="FFFF0000"/>
      <name val="Calibri"/>
    </font>
    <font>
      <b/>
      <sz val="11"/>
      <name val="Calibri"/>
    </font>
    <font>
      <sz val="10"/>
      <name val="Calibri"/>
    </font>
    <font>
      <sz val="11"/>
      <color rgb="FFFF0000"/>
      <name val="Calibri"/>
    </font>
    <font>
      <sz val="11"/>
      <name val="Calibri"/>
    </font>
    <font>
      <sz val="10"/>
      <color rgb="FFFF0000"/>
      <name val="Calibri"/>
    </font>
    <font>
      <sz val="10"/>
      <color rgb="FFFF0000"/>
      <name val="Calibri"/>
    </font>
    <font>
      <b/>
      <sz val="10"/>
      <name val="Calibri"/>
    </font>
    <font>
      <sz val="10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sz val="11"/>
      <color rgb="FFFF0000"/>
      <name val="Calibri"/>
      <family val="2"/>
    </font>
    <font>
      <b/>
      <sz val="11"/>
      <name val="Calibri"/>
      <family val="2"/>
    </font>
    <font>
      <sz val="10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theme="9" tint="0.59999389629810485"/>
        <bgColor indexed="64"/>
      </patternFill>
    </fill>
  </fills>
  <borders count="10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6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/>
    </xf>
    <xf numFmtId="164" fontId="2" fillId="3" borderId="15" xfId="0" applyNumberFormat="1" applyFont="1" applyFill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left" vertical="center" wrapText="1"/>
    </xf>
    <xf numFmtId="164" fontId="2" fillId="3" borderId="20" xfId="0" applyNumberFormat="1" applyFont="1" applyFill="1" applyBorder="1" applyAlignment="1">
      <alignment horizontal="right" vertical="center" wrapText="1"/>
    </xf>
    <xf numFmtId="164" fontId="4" fillId="0" borderId="2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164" fontId="5" fillId="3" borderId="44" xfId="0" applyNumberFormat="1" applyFont="1" applyFill="1" applyBorder="1" applyAlignment="1">
      <alignment horizontal="center" vertical="center" wrapText="1"/>
    </xf>
    <xf numFmtId="164" fontId="5" fillId="0" borderId="46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0" fontId="5" fillId="0" borderId="15" xfId="0" applyNumberFormat="1" applyFont="1" applyBorder="1" applyAlignment="1">
      <alignment horizontal="center" vertical="center" wrapText="1"/>
    </xf>
    <xf numFmtId="164" fontId="5" fillId="0" borderId="47" xfId="0" applyNumberFormat="1" applyFont="1" applyBorder="1" applyAlignment="1">
      <alignment horizontal="center" vertical="center" wrapText="1"/>
    </xf>
    <xf numFmtId="164" fontId="5" fillId="0" borderId="44" xfId="0" applyNumberFormat="1" applyFont="1" applyBorder="1" applyAlignment="1">
      <alignment horizontal="center" vertical="center" wrapText="1"/>
    </xf>
    <xf numFmtId="166" fontId="2" fillId="5" borderId="36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0" fontId="5" fillId="0" borderId="49" xfId="0" applyNumberFormat="1" applyFont="1" applyBorder="1" applyAlignment="1">
      <alignment horizontal="center" vertical="center" wrapText="1"/>
    </xf>
    <xf numFmtId="166" fontId="5" fillId="0" borderId="46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10" fontId="5" fillId="0" borderId="54" xfId="0" applyNumberFormat="1" applyFont="1" applyBorder="1" applyAlignment="1">
      <alignment horizontal="center" vertical="center" wrapText="1"/>
    </xf>
    <xf numFmtId="166" fontId="5" fillId="0" borderId="55" xfId="0" applyNumberFormat="1" applyFont="1" applyBorder="1" applyAlignment="1">
      <alignment horizontal="center" vertical="center" wrapText="1"/>
    </xf>
    <xf numFmtId="10" fontId="5" fillId="0" borderId="49" xfId="0" applyNumberFormat="1" applyFont="1" applyBorder="1" applyAlignment="1">
      <alignment horizontal="center" vertical="center" wrapText="1"/>
    </xf>
    <xf numFmtId="166" fontId="5" fillId="0" borderId="4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166" fontId="5" fillId="0" borderId="56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10" fontId="5" fillId="0" borderId="15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10" fontId="5" fillId="0" borderId="54" xfId="0" applyNumberFormat="1" applyFont="1" applyBorder="1" applyAlignment="1">
      <alignment horizontal="center" vertical="center" wrapText="1"/>
    </xf>
    <xf numFmtId="167" fontId="2" fillId="5" borderId="35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64" fontId="5" fillId="0" borderId="45" xfId="0" applyNumberFormat="1" applyFont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166" fontId="5" fillId="0" borderId="5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168" fontId="2" fillId="3" borderId="43" xfId="0" applyNumberFormat="1" applyFont="1" applyFill="1" applyBorder="1" applyAlignment="1">
      <alignment horizontal="center" vertical="center" wrapText="1"/>
    </xf>
    <xf numFmtId="166" fontId="5" fillId="0" borderId="42" xfId="0" applyNumberFormat="1" applyFont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 wrapText="1"/>
    </xf>
    <xf numFmtId="166" fontId="2" fillId="0" borderId="36" xfId="0" applyNumberFormat="1" applyFont="1" applyBorder="1" applyAlignment="1">
      <alignment vertical="center" wrapText="1"/>
    </xf>
    <xf numFmtId="166" fontId="2" fillId="3" borderId="36" xfId="0" applyNumberFormat="1" applyFont="1" applyFill="1" applyBorder="1" applyAlignment="1">
      <alignment horizontal="center" vertical="center" wrapText="1"/>
    </xf>
    <xf numFmtId="166" fontId="2" fillId="0" borderId="44" xfId="0" applyNumberFormat="1" applyFont="1" applyBorder="1" applyAlignment="1">
      <alignment horizontal="center" vertical="center" wrapText="1"/>
    </xf>
    <xf numFmtId="169" fontId="2" fillId="3" borderId="43" xfId="0" applyNumberFormat="1" applyFont="1" applyFill="1" applyBorder="1" applyAlignment="1">
      <alignment horizontal="center" vertical="center" wrapText="1"/>
    </xf>
    <xf numFmtId="170" fontId="2" fillId="3" borderId="35" xfId="0" applyNumberFormat="1" applyFont="1" applyFill="1" applyBorder="1" applyAlignment="1">
      <alignment horizontal="center" vertical="center" wrapText="1"/>
    </xf>
    <xf numFmtId="170" fontId="2" fillId="3" borderId="35" xfId="0" applyNumberFormat="1" applyFont="1" applyFill="1" applyBorder="1" applyAlignment="1">
      <alignment horizontal="center" vertical="center" wrapText="1"/>
    </xf>
    <xf numFmtId="170" fontId="2" fillId="3" borderId="36" xfId="0" applyNumberFormat="1" applyFont="1" applyFill="1" applyBorder="1" applyAlignment="1">
      <alignment horizontal="center" vertical="center" wrapText="1"/>
    </xf>
    <xf numFmtId="170" fontId="5" fillId="0" borderId="39" xfId="0" applyNumberFormat="1" applyFont="1" applyBorder="1" applyAlignment="1">
      <alignment horizontal="center" vertical="center" wrapText="1"/>
    </xf>
    <xf numFmtId="166" fontId="5" fillId="0" borderId="45" xfId="0" applyNumberFormat="1" applyFont="1" applyBorder="1" applyAlignment="1">
      <alignment vertical="center" wrapText="1"/>
    </xf>
    <xf numFmtId="166" fontId="5" fillId="0" borderId="46" xfId="0" applyNumberFormat="1" applyFont="1" applyBorder="1" applyAlignment="1">
      <alignment vertical="center" wrapText="1"/>
    </xf>
    <xf numFmtId="170" fontId="5" fillId="0" borderId="33" xfId="0" applyNumberFormat="1" applyFont="1" applyBorder="1" applyAlignment="1">
      <alignment horizontal="center" vertical="center" wrapText="1"/>
    </xf>
    <xf numFmtId="166" fontId="5" fillId="0" borderId="11" xfId="0" applyNumberFormat="1" applyFont="1" applyBorder="1" applyAlignment="1">
      <alignment vertical="center" wrapText="1"/>
    </xf>
    <xf numFmtId="166" fontId="5" fillId="0" borderId="47" xfId="0" applyNumberFormat="1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166" fontId="5" fillId="0" borderId="44" xfId="0" applyNumberFormat="1" applyFont="1" applyBorder="1" applyAlignment="1">
      <alignment horizontal="center" vertical="center" wrapText="1"/>
    </xf>
    <xf numFmtId="166" fontId="2" fillId="0" borderId="36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6" fontId="5" fillId="0" borderId="36" xfId="0" applyNumberFormat="1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66" fontId="2" fillId="2" borderId="3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3" borderId="35" xfId="0" applyNumberFormat="1" applyFont="1" applyFill="1" applyBorder="1" applyAlignment="1">
      <alignment horizontal="center" vertical="center" wrapText="1"/>
    </xf>
    <xf numFmtId="164" fontId="2" fillId="3" borderId="36" xfId="0" applyNumberFormat="1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64" fontId="5" fillId="4" borderId="15" xfId="0" applyNumberFormat="1" applyFont="1" applyFill="1" applyBorder="1" applyAlignment="1">
      <alignment horizontal="center" vertical="center"/>
    </xf>
    <xf numFmtId="164" fontId="5" fillId="0" borderId="46" xfId="0" applyNumberFormat="1" applyFont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64" fontId="2" fillId="3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170" fontId="5" fillId="0" borderId="12" xfId="0" applyNumberFormat="1" applyFont="1" applyBorder="1" applyAlignment="1">
      <alignment vertical="center" wrapText="1"/>
    </xf>
    <xf numFmtId="170" fontId="5" fillId="0" borderId="40" xfId="0" applyNumberFormat="1" applyFont="1" applyBorder="1" applyAlignment="1">
      <alignment vertical="center" wrapText="1"/>
    </xf>
    <xf numFmtId="164" fontId="5" fillId="0" borderId="48" xfId="0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2" fillId="6" borderId="64" xfId="0" applyFont="1" applyFill="1" applyBorder="1" applyAlignment="1">
      <alignment horizontal="center" vertical="center"/>
    </xf>
    <xf numFmtId="0" fontId="2" fillId="6" borderId="64" xfId="0" applyFont="1" applyFill="1" applyBorder="1" applyAlignment="1">
      <alignment horizontal="center" vertical="center" wrapText="1"/>
    </xf>
    <xf numFmtId="0" fontId="13" fillId="6" borderId="64" xfId="0" applyFont="1" applyFill="1" applyBorder="1" applyAlignment="1">
      <alignment horizontal="center" vertical="center"/>
    </xf>
    <xf numFmtId="0" fontId="2" fillId="6" borderId="78" xfId="0" applyFont="1" applyFill="1" applyBorder="1" applyAlignment="1">
      <alignment horizontal="center" vertical="center"/>
    </xf>
    <xf numFmtId="0" fontId="2" fillId="6" borderId="78" xfId="0" applyFont="1" applyFill="1" applyBorder="1" applyAlignment="1">
      <alignment horizontal="center" vertical="center" wrapText="1"/>
    </xf>
    <xf numFmtId="4" fontId="2" fillId="0" borderId="82" xfId="0" applyNumberFormat="1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3" fillId="0" borderId="82" xfId="0" applyFont="1" applyBorder="1" applyAlignment="1">
      <alignment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44" fontId="0" fillId="0" borderId="0" xfId="0" applyNumberFormat="1" applyFont="1" applyAlignment="1">
      <alignment vertical="center"/>
    </xf>
    <xf numFmtId="164" fontId="5" fillId="0" borderId="48" xfId="0" applyNumberFormat="1" applyFont="1" applyBorder="1" applyAlignment="1">
      <alignment vertical="center" wrapText="1"/>
    </xf>
    <xf numFmtId="164" fontId="5" fillId="0" borderId="63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171" fontId="5" fillId="0" borderId="49" xfId="1" applyNumberFormat="1" applyFont="1" applyBorder="1" applyAlignment="1">
      <alignment horizontal="center" vertical="center" wrapText="1"/>
    </xf>
    <xf numFmtId="171" fontId="5" fillId="0" borderId="48" xfId="1" applyNumberFormat="1" applyFont="1" applyBorder="1" applyAlignment="1">
      <alignment horizontal="center" vertical="center" wrapText="1"/>
    </xf>
    <xf numFmtId="171" fontId="5" fillId="0" borderId="63" xfId="1" applyNumberFormat="1" applyFont="1" applyBorder="1" applyAlignment="1">
      <alignment horizontal="center" vertical="center" wrapText="1"/>
    </xf>
    <xf numFmtId="0" fontId="2" fillId="3" borderId="83" xfId="0" applyFont="1" applyFill="1" applyBorder="1" applyAlignment="1">
      <alignment horizontal="center" vertical="center" wrapText="1"/>
    </xf>
    <xf numFmtId="0" fontId="2" fillId="3" borderId="84" xfId="0" applyFont="1" applyFill="1" applyBorder="1" applyAlignment="1">
      <alignment horizontal="center" vertical="center" wrapText="1"/>
    </xf>
    <xf numFmtId="166" fontId="2" fillId="5" borderId="38" xfId="0" applyNumberFormat="1" applyFont="1" applyFill="1" applyBorder="1" applyAlignment="1">
      <alignment horizontal="center" vertical="center" wrapText="1"/>
    </xf>
    <xf numFmtId="10" fontId="3" fillId="0" borderId="63" xfId="0" applyNumberFormat="1" applyFont="1" applyBorder="1" applyAlignment="1">
      <alignment horizontal="center" vertical="center"/>
    </xf>
    <xf numFmtId="166" fontId="5" fillId="0" borderId="67" xfId="0" applyNumberFormat="1" applyFont="1" applyBorder="1" applyAlignment="1">
      <alignment horizontal="center" vertical="center" wrapText="1"/>
    </xf>
    <xf numFmtId="166" fontId="5" fillId="0" borderId="69" xfId="0" applyNumberFormat="1" applyFont="1" applyBorder="1" applyAlignment="1">
      <alignment horizontal="center" vertical="center" wrapText="1"/>
    </xf>
    <xf numFmtId="166" fontId="5" fillId="0" borderId="71" xfId="0" applyNumberFormat="1" applyFont="1" applyBorder="1" applyAlignment="1">
      <alignment horizontal="center" vertical="center" wrapText="1"/>
    </xf>
    <xf numFmtId="10" fontId="3" fillId="0" borderId="66" xfId="0" applyNumberFormat="1" applyFont="1" applyBorder="1" applyAlignment="1">
      <alignment horizontal="center" vertical="center"/>
    </xf>
    <xf numFmtId="10" fontId="3" fillId="0" borderId="7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71" fontId="12" fillId="0" borderId="49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94" xfId="0" applyFont="1" applyFill="1" applyBorder="1" applyAlignment="1">
      <alignment vertical="center"/>
    </xf>
    <xf numFmtId="0" fontId="2" fillId="0" borderId="96" xfId="0" applyFont="1" applyFill="1" applyBorder="1" applyAlignment="1">
      <alignment vertical="center"/>
    </xf>
    <xf numFmtId="0" fontId="2" fillId="0" borderId="97" xfId="0" applyFont="1" applyFill="1" applyBorder="1" applyAlignment="1">
      <alignment vertical="center"/>
    </xf>
    <xf numFmtId="0" fontId="2" fillId="0" borderId="98" xfId="0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0" fontId="2" fillId="0" borderId="99" xfId="0" applyFont="1" applyFill="1" applyBorder="1" applyAlignment="1">
      <alignment vertical="center"/>
    </xf>
    <xf numFmtId="0" fontId="2" fillId="0" borderId="103" xfId="0" applyFont="1" applyFill="1" applyBorder="1" applyAlignment="1">
      <alignment vertical="center"/>
    </xf>
    <xf numFmtId="0" fontId="2" fillId="0" borderId="104" xfId="0" applyFont="1" applyFill="1" applyBorder="1" applyAlignment="1">
      <alignment vertical="center"/>
    </xf>
    <xf numFmtId="0" fontId="16" fillId="0" borderId="65" xfId="0" applyFont="1" applyFill="1" applyBorder="1" applyAlignment="1">
      <alignment horizontal="left" vertical="center"/>
    </xf>
    <xf numFmtId="0" fontId="16" fillId="0" borderId="89" xfId="0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left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99" xfId="0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horizontal="right" vertical="center"/>
    </xf>
    <xf numFmtId="0" fontId="16" fillId="0" borderId="94" xfId="0" applyFont="1" applyFill="1" applyBorder="1" applyAlignment="1">
      <alignment horizontal="right" vertical="center"/>
    </xf>
    <xf numFmtId="0" fontId="16" fillId="0" borderId="69" xfId="0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horizontal="right" vertical="center"/>
    </xf>
    <xf numFmtId="0" fontId="16" fillId="0" borderId="101" xfId="0" applyFont="1" applyFill="1" applyBorder="1" applyAlignment="1">
      <alignment horizontal="right" vertical="center"/>
    </xf>
    <xf numFmtId="0" fontId="2" fillId="0" borderId="104" xfId="0" applyFont="1" applyFill="1" applyBorder="1" applyAlignment="1">
      <alignment horizontal="right" vertical="center"/>
    </xf>
    <xf numFmtId="0" fontId="2" fillId="0" borderId="105" xfId="0" applyFont="1" applyFill="1" applyBorder="1" applyAlignment="1">
      <alignment horizontal="right" vertical="center"/>
    </xf>
    <xf numFmtId="164" fontId="1" fillId="0" borderId="25" xfId="0" applyNumberFormat="1" applyFont="1" applyBorder="1" applyAlignment="1">
      <alignment horizontal="center" wrapText="1"/>
    </xf>
    <xf numFmtId="0" fontId="3" fillId="0" borderId="25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164" fontId="5" fillId="0" borderId="24" xfId="0" applyNumberFormat="1" applyFont="1" applyBorder="1" applyAlignment="1">
      <alignment vertical="top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5" fontId="4" fillId="0" borderId="6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164" fontId="4" fillId="0" borderId="6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164" fontId="2" fillId="2" borderId="23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4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64" fontId="12" fillId="0" borderId="12" xfId="0" applyNumberFormat="1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3" fontId="2" fillId="2" borderId="2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2" fillId="3" borderId="10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2" fillId="3" borderId="16" xfId="0" applyFont="1" applyFill="1" applyBorder="1" applyAlignment="1">
      <alignment horizontal="right" vertical="center" wrapText="1"/>
    </xf>
    <xf numFmtId="0" fontId="3" fillId="0" borderId="17" xfId="0" applyFont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102" xfId="0" applyFont="1" applyFill="1" applyBorder="1" applyAlignment="1">
      <alignment vertical="center"/>
    </xf>
    <xf numFmtId="0" fontId="2" fillId="0" borderId="103" xfId="0" applyFont="1" applyFill="1" applyBorder="1" applyAlignment="1">
      <alignment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0" fontId="2" fillId="6" borderId="106" xfId="0" applyFont="1" applyFill="1" applyBorder="1" applyAlignment="1">
      <alignment horizontal="left" vertical="center" wrapText="1"/>
    </xf>
    <xf numFmtId="0" fontId="2" fillId="6" borderId="107" xfId="0" applyFont="1" applyFill="1" applyBorder="1" applyAlignment="1">
      <alignment horizontal="left" vertical="center" wrapText="1"/>
    </xf>
    <xf numFmtId="0" fontId="2" fillId="6" borderId="10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2" fillId="6" borderId="75" xfId="0" applyFont="1" applyFill="1" applyBorder="1" applyAlignment="1">
      <alignment horizontal="center" vertical="center" wrapText="1"/>
    </xf>
    <xf numFmtId="0" fontId="2" fillId="6" borderId="76" xfId="0" applyFont="1" applyFill="1" applyBorder="1" applyAlignment="1">
      <alignment horizontal="center" vertical="center" wrapText="1"/>
    </xf>
    <xf numFmtId="0" fontId="2" fillId="6" borderId="77" xfId="0" applyFont="1" applyFill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5" fillId="0" borderId="40" xfId="0" quotePrefix="1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vertical="center"/>
    </xf>
    <xf numFmtId="0" fontId="5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2" fillId="3" borderId="23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88" xfId="0" applyFont="1" applyBorder="1" applyAlignment="1">
      <alignment vertical="center" wrapText="1"/>
    </xf>
    <xf numFmtId="0" fontId="16" fillId="0" borderId="40" xfId="0" applyFont="1" applyBorder="1" applyAlignment="1">
      <alignment horizontal="left" vertical="center" wrapText="1"/>
    </xf>
    <xf numFmtId="164" fontId="5" fillId="0" borderId="48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5" fillId="0" borderId="50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/>
    </xf>
    <xf numFmtId="0" fontId="5" fillId="0" borderId="54" xfId="0" applyFont="1" applyBorder="1" applyAlignment="1">
      <alignment horizontal="left" vertical="center" wrapText="1"/>
    </xf>
    <xf numFmtId="167" fontId="5" fillId="0" borderId="54" xfId="0" applyNumberFormat="1" applyFont="1" applyBorder="1" applyAlignment="1">
      <alignment horizontal="center" vertical="center" wrapText="1"/>
    </xf>
    <xf numFmtId="166" fontId="5" fillId="0" borderId="56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/>
    </xf>
    <xf numFmtId="170" fontId="2" fillId="3" borderId="23" xfId="0" applyNumberFormat="1" applyFont="1" applyFill="1" applyBorder="1" applyAlignment="1">
      <alignment horizontal="center" vertical="center" wrapText="1"/>
    </xf>
    <xf numFmtId="170" fontId="2" fillId="3" borderId="22" xfId="0" applyNumberFormat="1" applyFont="1" applyFill="1" applyBorder="1" applyAlignment="1">
      <alignment horizontal="center" vertical="center" wrapText="1"/>
    </xf>
    <xf numFmtId="0" fontId="3" fillId="0" borderId="37" xfId="0" applyFont="1" applyBorder="1" applyAlignment="1">
      <alignment vertical="center"/>
    </xf>
    <xf numFmtId="0" fontId="2" fillId="3" borderId="5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164" fontId="5" fillId="0" borderId="85" xfId="0" applyNumberFormat="1" applyFont="1" applyBorder="1" applyAlignment="1">
      <alignment horizontal="center" vertical="center" wrapText="1"/>
    </xf>
    <xf numFmtId="164" fontId="5" fillId="0" borderId="86" xfId="0" applyNumberFormat="1" applyFont="1" applyBorder="1" applyAlignment="1">
      <alignment horizontal="center" vertical="center" wrapText="1"/>
    </xf>
    <xf numFmtId="164" fontId="5" fillId="0" borderId="87" xfId="0" applyNumberFormat="1" applyFont="1" applyBorder="1" applyAlignment="1">
      <alignment horizontal="center" vertical="center" wrapText="1"/>
    </xf>
    <xf numFmtId="170" fontId="5" fillId="0" borderId="12" xfId="0" applyNumberFormat="1" applyFont="1" applyBorder="1" applyAlignment="1">
      <alignment vertical="center" wrapText="1"/>
    </xf>
    <xf numFmtId="170" fontId="2" fillId="5" borderId="1" xfId="0" applyNumberFormat="1" applyFont="1" applyFill="1" applyBorder="1" applyAlignment="1">
      <alignment horizontal="center" vertical="center" wrapText="1"/>
    </xf>
    <xf numFmtId="0" fontId="3" fillId="0" borderId="61" xfId="0" applyFont="1" applyBorder="1" applyAlignment="1">
      <alignment vertical="center"/>
    </xf>
    <xf numFmtId="164" fontId="12" fillId="0" borderId="12" xfId="0" applyNumberFormat="1" applyFont="1" applyBorder="1" applyAlignment="1">
      <alignment vertical="center" wrapText="1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164" fontId="5" fillId="0" borderId="18" xfId="0" applyNumberFormat="1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right" vertical="center" wrapText="1"/>
    </xf>
    <xf numFmtId="165" fontId="12" fillId="0" borderId="40" xfId="0" applyNumberFormat="1" applyFont="1" applyBorder="1" applyAlignment="1">
      <alignment vertical="center" wrapText="1"/>
    </xf>
    <xf numFmtId="0" fontId="19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2" fillId="3" borderId="58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165" fontId="3" fillId="0" borderId="54" xfId="0" applyNumberFormat="1" applyFont="1" applyBorder="1" applyAlignment="1">
      <alignment horizontal="center" vertical="center"/>
    </xf>
    <xf numFmtId="165" fontId="3" fillId="0" borderId="48" xfId="0" applyNumberFormat="1" applyFont="1" applyBorder="1" applyAlignment="1">
      <alignment horizontal="center" vertical="center"/>
    </xf>
    <xf numFmtId="165" fontId="3" fillId="0" borderId="49" xfId="0" applyNumberFormat="1" applyFont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63" xfId="0" applyFont="1" applyBorder="1" applyAlignment="1">
      <alignment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0" borderId="53" xfId="0" applyNumberFormat="1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/>
    </xf>
    <xf numFmtId="0" fontId="16" fillId="0" borderId="1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 wrapText="1"/>
    </xf>
    <xf numFmtId="0" fontId="2" fillId="6" borderId="89" xfId="0" applyFont="1" applyFill="1" applyBorder="1" applyAlignment="1">
      <alignment horizontal="center" vertical="center" wrapText="1"/>
    </xf>
    <xf numFmtId="0" fontId="2" fillId="6" borderId="90" xfId="0" applyFont="1" applyFill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0" fillId="0" borderId="92" xfId="0" applyFont="1" applyBorder="1" applyAlignment="1">
      <alignment vertical="center"/>
    </xf>
    <xf numFmtId="0" fontId="5" fillId="0" borderId="4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K53"/>
  <sheetViews>
    <sheetView showGridLines="0" tabSelected="1" topLeftCell="A19" workbookViewId="0">
      <selection activeCell="B5" sqref="B5:J5"/>
    </sheetView>
  </sheetViews>
  <sheetFormatPr defaultColWidth="14.42578125" defaultRowHeight="15" customHeight="1"/>
  <cols>
    <col min="1" max="1" width="3.7109375" customWidth="1"/>
    <col min="2" max="10" width="17" customWidth="1"/>
    <col min="11" max="11" width="3.7109375" customWidth="1"/>
  </cols>
  <sheetData>
    <row r="1" spans="1:11" ht="55.5" customHeight="1">
      <c r="A1" s="1"/>
      <c r="B1" s="213" t="s">
        <v>0</v>
      </c>
      <c r="C1" s="196"/>
      <c r="D1" s="196"/>
      <c r="E1" s="196"/>
      <c r="F1" s="196"/>
      <c r="G1" s="196"/>
      <c r="H1" s="196"/>
      <c r="I1" s="196"/>
      <c r="J1" s="196"/>
      <c r="K1" s="1"/>
    </row>
    <row r="2" spans="1:11">
      <c r="A2" s="1"/>
      <c r="B2" s="214" t="s">
        <v>170</v>
      </c>
      <c r="C2" s="200"/>
      <c r="D2" s="200"/>
      <c r="E2" s="200"/>
      <c r="F2" s="200"/>
      <c r="G2" s="200"/>
      <c r="H2" s="200"/>
      <c r="I2" s="200"/>
      <c r="J2" s="201"/>
      <c r="K2" s="1"/>
    </row>
    <row r="3" spans="1:11">
      <c r="A3" s="2"/>
      <c r="B3" s="3"/>
      <c r="C3" s="3"/>
      <c r="D3" s="3"/>
      <c r="E3" s="3"/>
      <c r="F3" s="3"/>
      <c r="G3" s="3"/>
      <c r="H3" s="3"/>
      <c r="I3" s="4"/>
      <c r="J3" s="4"/>
      <c r="K3" s="2"/>
    </row>
    <row r="4" spans="1:11">
      <c r="A4" s="5"/>
      <c r="B4" s="203" t="s">
        <v>1</v>
      </c>
      <c r="C4" s="200"/>
      <c r="D4" s="200"/>
      <c r="E4" s="200"/>
      <c r="F4" s="200"/>
      <c r="G4" s="200"/>
      <c r="H4" s="200"/>
      <c r="I4" s="200"/>
      <c r="J4" s="201"/>
      <c r="K4" s="5"/>
    </row>
    <row r="5" spans="1:11" ht="111" customHeight="1">
      <c r="A5" s="6"/>
      <c r="B5" s="215" t="s">
        <v>197</v>
      </c>
      <c r="C5" s="200"/>
      <c r="D5" s="200"/>
      <c r="E5" s="200"/>
      <c r="F5" s="200"/>
      <c r="G5" s="200"/>
      <c r="H5" s="200"/>
      <c r="I5" s="200"/>
      <c r="J5" s="201"/>
      <c r="K5" s="6"/>
    </row>
    <row r="6" spans="1:11">
      <c r="A6" s="2"/>
      <c r="B6" s="2"/>
      <c r="C6" s="2"/>
      <c r="D6" s="2"/>
      <c r="E6" s="2"/>
      <c r="F6" s="2"/>
      <c r="G6" s="2"/>
      <c r="H6" s="7"/>
      <c r="I6" s="7"/>
      <c r="J6" s="7"/>
      <c r="K6" s="2"/>
    </row>
    <row r="7" spans="1:11">
      <c r="A7" s="5"/>
      <c r="B7" s="203" t="s">
        <v>2</v>
      </c>
      <c r="C7" s="200"/>
      <c r="D7" s="200"/>
      <c r="E7" s="200"/>
      <c r="F7" s="200"/>
      <c r="G7" s="200"/>
      <c r="H7" s="200"/>
      <c r="I7" s="200"/>
      <c r="J7" s="201"/>
      <c r="K7" s="5"/>
    </row>
    <row r="8" spans="1:11">
      <c r="A8" s="8"/>
      <c r="B8" s="231" t="s">
        <v>3</v>
      </c>
      <c r="C8" s="232"/>
      <c r="D8" s="216" t="s">
        <v>4</v>
      </c>
      <c r="E8" s="217"/>
      <c r="F8" s="217"/>
      <c r="G8" s="217"/>
      <c r="H8" s="9" t="s">
        <v>5</v>
      </c>
      <c r="I8" s="218" t="s">
        <v>6</v>
      </c>
      <c r="J8" s="219"/>
      <c r="K8" s="8"/>
    </row>
    <row r="9" spans="1:11">
      <c r="A9" s="8"/>
      <c r="B9" s="233" t="s">
        <v>7</v>
      </c>
      <c r="C9" s="234"/>
      <c r="D9" s="223" t="s">
        <v>8</v>
      </c>
      <c r="E9" s="224"/>
      <c r="F9" s="224"/>
      <c r="G9" s="224"/>
      <c r="H9" s="224"/>
      <c r="I9" s="224"/>
      <c r="J9" s="225"/>
      <c r="K9" s="8"/>
    </row>
    <row r="10" spans="1:11">
      <c r="A10" s="8"/>
      <c r="B10" s="233" t="s">
        <v>9</v>
      </c>
      <c r="C10" s="234"/>
      <c r="D10" s="226" t="s">
        <v>10</v>
      </c>
      <c r="E10" s="224"/>
      <c r="F10" s="224"/>
      <c r="G10" s="224"/>
      <c r="H10" s="224"/>
      <c r="I10" s="224"/>
      <c r="J10" s="225"/>
      <c r="K10" s="8"/>
    </row>
    <row r="11" spans="1:11">
      <c r="A11" s="8"/>
      <c r="B11" s="233" t="s">
        <v>11</v>
      </c>
      <c r="C11" s="234"/>
      <c r="D11" s="223" t="s">
        <v>12</v>
      </c>
      <c r="E11" s="224"/>
      <c r="F11" s="224"/>
      <c r="G11" s="224"/>
      <c r="H11" s="224"/>
      <c r="I11" s="224"/>
      <c r="J11" s="225"/>
      <c r="K11" s="8"/>
    </row>
    <row r="12" spans="1:11">
      <c r="A12" s="8"/>
      <c r="B12" s="233" t="s">
        <v>13</v>
      </c>
      <c r="C12" s="234"/>
      <c r="D12" s="223" t="s">
        <v>14</v>
      </c>
      <c r="E12" s="224"/>
      <c r="F12" s="224"/>
      <c r="G12" s="224"/>
      <c r="H12" s="224"/>
      <c r="I12" s="224"/>
      <c r="J12" s="225"/>
      <c r="K12" s="8"/>
    </row>
    <row r="13" spans="1:11">
      <c r="A13" s="8"/>
      <c r="B13" s="233" t="s">
        <v>15</v>
      </c>
      <c r="C13" s="234"/>
      <c r="D13" s="223" t="s">
        <v>16</v>
      </c>
      <c r="E13" s="224"/>
      <c r="F13" s="224"/>
      <c r="G13" s="11" t="s">
        <v>17</v>
      </c>
      <c r="H13" s="10" t="s">
        <v>18</v>
      </c>
      <c r="I13" s="11" t="s">
        <v>19</v>
      </c>
      <c r="J13" s="12" t="s">
        <v>20</v>
      </c>
      <c r="K13" s="8"/>
    </row>
    <row r="14" spans="1:11">
      <c r="A14" s="8"/>
      <c r="B14" s="235" t="s">
        <v>21</v>
      </c>
      <c r="C14" s="236"/>
      <c r="D14" s="227" t="s">
        <v>22</v>
      </c>
      <c r="E14" s="228"/>
      <c r="F14" s="228"/>
      <c r="G14" s="14" t="s">
        <v>17</v>
      </c>
      <c r="H14" s="13" t="s">
        <v>18</v>
      </c>
      <c r="I14" s="14" t="s">
        <v>19</v>
      </c>
      <c r="J14" s="15" t="s">
        <v>20</v>
      </c>
      <c r="K14" s="8"/>
    </row>
    <row r="15" spans="1:11">
      <c r="A15" s="16"/>
      <c r="B15" s="16"/>
      <c r="C15" s="16"/>
      <c r="D15" s="16"/>
      <c r="E15" s="16"/>
      <c r="F15" s="16"/>
      <c r="G15" s="16"/>
      <c r="H15" s="16"/>
      <c r="I15" s="17"/>
      <c r="J15" s="17"/>
      <c r="K15" s="16"/>
    </row>
    <row r="16" spans="1:11" ht="15.75" thickBot="1">
      <c r="A16" s="18"/>
      <c r="B16" s="237" t="s">
        <v>23</v>
      </c>
      <c r="C16" s="200"/>
      <c r="D16" s="221"/>
      <c r="E16" s="229" t="s">
        <v>24</v>
      </c>
      <c r="F16" s="221"/>
      <c r="G16" s="220" t="s">
        <v>25</v>
      </c>
      <c r="H16" s="221"/>
      <c r="I16" s="220" t="s">
        <v>26</v>
      </c>
      <c r="J16" s="201"/>
      <c r="K16" s="18"/>
    </row>
    <row r="17" spans="1:11" ht="15.75" thickBot="1">
      <c r="A17" s="16"/>
      <c r="B17" s="238" t="s">
        <v>171</v>
      </c>
      <c r="C17" s="200"/>
      <c r="D17" s="221"/>
      <c r="E17" s="239">
        <v>12</v>
      </c>
      <c r="F17" s="221"/>
      <c r="G17" s="230">
        <v>0</v>
      </c>
      <c r="H17" s="201"/>
      <c r="I17" s="230">
        <f>E17*G17</f>
        <v>0</v>
      </c>
      <c r="J17" s="201"/>
      <c r="K17" s="16"/>
    </row>
    <row r="18" spans="1:11" ht="15.75" thickBot="1">
      <c r="A18" s="16"/>
      <c r="B18" s="16"/>
      <c r="C18" s="16"/>
      <c r="D18" s="16"/>
      <c r="E18" s="16"/>
      <c r="F18" s="16"/>
      <c r="G18" s="222"/>
      <c r="H18" s="196"/>
      <c r="I18" s="19"/>
      <c r="J18" s="19"/>
      <c r="K18" s="16"/>
    </row>
    <row r="19" spans="1:11">
      <c r="A19" s="16"/>
      <c r="B19" s="203" t="s">
        <v>27</v>
      </c>
      <c r="C19" s="200"/>
      <c r="D19" s="200"/>
      <c r="E19" s="200"/>
      <c r="F19" s="200"/>
      <c r="G19" s="200"/>
      <c r="H19" s="200"/>
      <c r="I19" s="200"/>
      <c r="J19" s="201"/>
      <c r="K19" s="16"/>
    </row>
    <row r="20" spans="1:11" ht="63.75" customHeight="1">
      <c r="A20" s="16"/>
      <c r="B20" s="202" t="s">
        <v>28</v>
      </c>
      <c r="C20" s="200"/>
      <c r="D20" s="200"/>
      <c r="E20" s="200"/>
      <c r="F20" s="200"/>
      <c r="G20" s="200"/>
      <c r="H20" s="200"/>
      <c r="I20" s="200"/>
      <c r="J20" s="201"/>
      <c r="K20" s="16"/>
    </row>
    <row r="21" spans="1:1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>
      <c r="A22" s="20"/>
      <c r="B22" s="203" t="s">
        <v>29</v>
      </c>
      <c r="C22" s="200"/>
      <c r="D22" s="200"/>
      <c r="E22" s="200"/>
      <c r="F22" s="200"/>
      <c r="G22" s="200"/>
      <c r="H22" s="200"/>
      <c r="I22" s="200"/>
      <c r="J22" s="201"/>
      <c r="K22" s="20"/>
    </row>
    <row r="23" spans="1:11" ht="54" customHeight="1">
      <c r="A23" s="20"/>
      <c r="B23" s="240" t="s">
        <v>30</v>
      </c>
      <c r="C23" s="200"/>
      <c r="D23" s="200"/>
      <c r="E23" s="200"/>
      <c r="F23" s="200"/>
      <c r="G23" s="200"/>
      <c r="H23" s="200"/>
      <c r="I23" s="200"/>
      <c r="J23" s="201"/>
      <c r="K23" s="20"/>
    </row>
    <row r="24" spans="1:11" ht="15.75" thickBot="1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0"/>
    </row>
    <row r="25" spans="1:11" ht="15.75" thickBot="1">
      <c r="A25" s="20"/>
      <c r="B25" s="241" t="s">
        <v>31</v>
      </c>
      <c r="C25" s="194"/>
      <c r="D25" s="194"/>
      <c r="E25" s="194"/>
      <c r="F25" s="194"/>
      <c r="G25" s="194"/>
      <c r="H25" s="194"/>
      <c r="I25" s="194"/>
      <c r="J25" s="206"/>
      <c r="K25" s="20"/>
    </row>
    <row r="26" spans="1:11" s="124" customFormat="1" ht="30.75" thickBot="1">
      <c r="A26" s="126"/>
      <c r="B26" s="242" t="s">
        <v>172</v>
      </c>
      <c r="C26" s="242"/>
      <c r="D26" s="141" t="s">
        <v>173</v>
      </c>
      <c r="E26" s="141" t="s">
        <v>174</v>
      </c>
      <c r="F26" s="141" t="s">
        <v>175</v>
      </c>
      <c r="G26" s="142" t="s">
        <v>176</v>
      </c>
      <c r="H26" s="141" t="s">
        <v>177</v>
      </c>
      <c r="I26" s="141" t="s">
        <v>178</v>
      </c>
      <c r="J26" s="143" t="s">
        <v>179</v>
      </c>
      <c r="K26" s="126"/>
    </row>
    <row r="27" spans="1:11" s="124" customFormat="1">
      <c r="A27" s="126"/>
      <c r="B27" s="243"/>
      <c r="C27" s="244"/>
      <c r="D27" s="139"/>
      <c r="E27" s="139"/>
      <c r="F27" s="139"/>
      <c r="G27" s="139"/>
      <c r="H27" s="139"/>
      <c r="I27" s="139"/>
      <c r="J27" s="140"/>
      <c r="K27" s="126"/>
    </row>
    <row r="28" spans="1:11" s="124" customFormat="1">
      <c r="A28" s="126"/>
      <c r="B28" s="245"/>
      <c r="C28" s="246"/>
      <c r="D28" s="139"/>
      <c r="E28" s="139"/>
      <c r="F28" s="139"/>
      <c r="G28" s="139"/>
      <c r="H28" s="139"/>
      <c r="I28" s="139"/>
      <c r="J28" s="140"/>
      <c r="K28" s="126"/>
    </row>
    <row r="29" spans="1:11" s="124" customFormat="1">
      <c r="A29" s="126"/>
      <c r="B29" s="245"/>
      <c r="C29" s="246"/>
      <c r="D29" s="139"/>
      <c r="E29" s="139"/>
      <c r="F29" s="139"/>
      <c r="G29" s="139"/>
      <c r="H29" s="139"/>
      <c r="I29" s="139"/>
      <c r="J29" s="140"/>
      <c r="K29" s="126"/>
    </row>
    <row r="30" spans="1:11" s="124" customFormat="1">
      <c r="A30" s="126"/>
      <c r="B30" s="245"/>
      <c r="C30" s="246"/>
      <c r="D30" s="137"/>
      <c r="E30" s="137"/>
      <c r="F30" s="137"/>
      <c r="G30" s="137"/>
      <c r="H30" s="137"/>
      <c r="I30" s="137"/>
      <c r="J30" s="135"/>
      <c r="K30" s="126"/>
    </row>
    <row r="31" spans="1:11" s="124" customFormat="1">
      <c r="A31" s="126"/>
      <c r="B31" s="245"/>
      <c r="C31" s="246"/>
      <c r="D31" s="137"/>
      <c r="E31" s="137"/>
      <c r="F31" s="137"/>
      <c r="G31" s="137"/>
      <c r="H31" s="137"/>
      <c r="I31" s="137"/>
      <c r="J31" s="135"/>
      <c r="K31" s="126"/>
    </row>
    <row r="32" spans="1:11" s="132" customFormat="1" ht="15.75" thickBot="1">
      <c r="A32" s="133"/>
      <c r="B32" s="249"/>
      <c r="C32" s="250"/>
      <c r="D32" s="138"/>
      <c r="E32" s="138"/>
      <c r="F32" s="138"/>
      <c r="G32" s="138"/>
      <c r="H32" s="138"/>
      <c r="I32" s="138"/>
      <c r="J32" s="136"/>
      <c r="K32" s="133"/>
    </row>
    <row r="33" spans="1:11" s="132" customFormat="1" ht="15.75" thickBot="1">
      <c r="A33" s="133"/>
      <c r="B33" s="171"/>
      <c r="C33" s="171"/>
      <c r="D33" s="172"/>
      <c r="E33" s="172"/>
      <c r="F33" s="172"/>
      <c r="G33" s="172"/>
      <c r="H33" s="172"/>
      <c r="I33" s="172"/>
      <c r="J33" s="172"/>
      <c r="K33" s="133"/>
    </row>
    <row r="34" spans="1:11" s="132" customFormat="1" ht="15.75" thickBot="1">
      <c r="A34" s="133"/>
      <c r="B34" s="253" t="s">
        <v>199</v>
      </c>
      <c r="C34" s="254"/>
      <c r="D34" s="254"/>
      <c r="E34" s="254"/>
      <c r="F34" s="254"/>
      <c r="G34" s="254"/>
      <c r="H34" s="255"/>
      <c r="I34" s="141" t="s">
        <v>178</v>
      </c>
      <c r="J34" s="143" t="s">
        <v>179</v>
      </c>
      <c r="K34" s="133"/>
    </row>
    <row r="35" spans="1:11" s="132" customFormat="1">
      <c r="A35" s="133"/>
      <c r="B35" s="181" t="s">
        <v>201</v>
      </c>
      <c r="C35" s="182"/>
      <c r="D35" s="177"/>
      <c r="E35" s="177"/>
      <c r="F35" s="177"/>
      <c r="G35" s="177"/>
      <c r="H35" s="178"/>
      <c r="I35" s="185" t="s">
        <v>198</v>
      </c>
      <c r="J35" s="186" t="s">
        <v>198</v>
      </c>
      <c r="K35" s="133"/>
    </row>
    <row r="36" spans="1:11" s="132" customFormat="1">
      <c r="A36" s="133"/>
      <c r="B36" s="183" t="s">
        <v>201</v>
      </c>
      <c r="C36" s="184"/>
      <c r="D36" s="174"/>
      <c r="E36" s="174"/>
      <c r="F36" s="174"/>
      <c r="G36" s="174"/>
      <c r="H36" s="173"/>
      <c r="I36" s="187" t="s">
        <v>198</v>
      </c>
      <c r="J36" s="188" t="s">
        <v>198</v>
      </c>
      <c r="K36" s="133"/>
    </row>
    <row r="37" spans="1:11" s="132" customFormat="1" ht="15.75" thickBot="1">
      <c r="A37" s="133"/>
      <c r="B37" s="251" t="s">
        <v>201</v>
      </c>
      <c r="C37" s="252"/>
      <c r="D37" s="175"/>
      <c r="E37" s="175"/>
      <c r="F37" s="175"/>
      <c r="G37" s="175"/>
      <c r="H37" s="176"/>
      <c r="I37" s="189" t="s">
        <v>198</v>
      </c>
      <c r="J37" s="190" t="s">
        <v>198</v>
      </c>
      <c r="K37" s="133"/>
    </row>
    <row r="38" spans="1:11" s="124" customFormat="1" ht="16.5" thickTop="1" thickBot="1">
      <c r="A38" s="126"/>
      <c r="B38" s="247" t="s">
        <v>200</v>
      </c>
      <c r="C38" s="248"/>
      <c r="D38" s="179"/>
      <c r="E38" s="179"/>
      <c r="F38" s="179"/>
      <c r="G38" s="179"/>
      <c r="H38" s="180"/>
      <c r="I38" s="191" t="s">
        <v>198</v>
      </c>
      <c r="J38" s="192" t="s">
        <v>198</v>
      </c>
      <c r="K38" s="126"/>
    </row>
    <row r="39" spans="1:11" ht="15.75" thickBot="1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0"/>
    </row>
    <row r="40" spans="1:11">
      <c r="A40" s="20"/>
      <c r="B40" s="199" t="s">
        <v>169</v>
      </c>
      <c r="C40" s="200"/>
      <c r="D40" s="200"/>
      <c r="E40" s="200"/>
      <c r="F40" s="200"/>
      <c r="G40" s="200"/>
      <c r="H40" s="200"/>
      <c r="I40" s="200"/>
      <c r="J40" s="201"/>
      <c r="K40" s="20"/>
    </row>
    <row r="41" spans="1:11" ht="32.25" customHeight="1">
      <c r="A41" s="20"/>
      <c r="B41" s="202" t="s">
        <v>32</v>
      </c>
      <c r="C41" s="200"/>
      <c r="D41" s="200"/>
      <c r="E41" s="200"/>
      <c r="F41" s="200"/>
      <c r="G41" s="200"/>
      <c r="H41" s="200"/>
      <c r="I41" s="200"/>
      <c r="J41" s="201"/>
      <c r="K41" s="20"/>
    </row>
    <row r="42" spans="1:11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0"/>
    </row>
    <row r="43" spans="1:11">
      <c r="A43" s="20"/>
      <c r="B43" s="203" t="s">
        <v>33</v>
      </c>
      <c r="C43" s="200"/>
      <c r="D43" s="200"/>
      <c r="E43" s="200"/>
      <c r="F43" s="200"/>
      <c r="G43" s="200"/>
      <c r="H43" s="200"/>
      <c r="I43" s="200"/>
      <c r="J43" s="201"/>
      <c r="K43" s="20"/>
    </row>
    <row r="44" spans="1:11" ht="31.5" customHeight="1">
      <c r="A44" s="20"/>
      <c r="B44" s="202" t="s">
        <v>34</v>
      </c>
      <c r="C44" s="200"/>
      <c r="D44" s="200"/>
      <c r="E44" s="200"/>
      <c r="F44" s="200"/>
      <c r="G44" s="200"/>
      <c r="H44" s="200"/>
      <c r="I44" s="200"/>
      <c r="J44" s="201"/>
      <c r="K44" s="20"/>
    </row>
    <row r="45" spans="1:1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>
      <c r="A46" s="20"/>
      <c r="B46" s="17"/>
      <c r="C46" s="204" t="s">
        <v>35</v>
      </c>
      <c r="D46" s="196"/>
      <c r="E46" s="196"/>
      <c r="F46" s="22"/>
      <c r="G46" s="205" t="s">
        <v>36</v>
      </c>
      <c r="H46" s="194"/>
      <c r="I46" s="194"/>
      <c r="J46" s="206"/>
      <c r="K46" s="20"/>
    </row>
    <row r="47" spans="1:11" ht="107.25" customHeight="1">
      <c r="A47" s="20"/>
      <c r="B47" s="20"/>
      <c r="C47" s="212"/>
      <c r="D47" s="196"/>
      <c r="E47" s="196"/>
      <c r="F47" s="23"/>
      <c r="G47" s="207"/>
      <c r="H47" s="196"/>
      <c r="I47" s="196"/>
      <c r="J47" s="208"/>
      <c r="K47" s="20"/>
    </row>
    <row r="48" spans="1:11">
      <c r="A48" s="20"/>
      <c r="B48" s="20"/>
      <c r="C48" s="193" t="str">
        <f>D13</f>
        <v>xxxx (nome do representante legal) xxxx</v>
      </c>
      <c r="D48" s="194"/>
      <c r="E48" s="194"/>
      <c r="F48" s="23"/>
      <c r="G48" s="207"/>
      <c r="H48" s="196"/>
      <c r="I48" s="196"/>
      <c r="J48" s="208"/>
      <c r="K48" s="20"/>
    </row>
    <row r="49" spans="1:11">
      <c r="A49" s="20"/>
      <c r="B49" s="17"/>
      <c r="C49" s="195" t="str">
        <f>B13</f>
        <v>Representante legal</v>
      </c>
      <c r="D49" s="196"/>
      <c r="E49" s="196"/>
      <c r="F49" s="23"/>
      <c r="G49" s="207"/>
      <c r="H49" s="196"/>
      <c r="I49" s="196"/>
      <c r="J49" s="208"/>
      <c r="K49" s="20"/>
    </row>
    <row r="50" spans="1:11">
      <c r="A50" s="20"/>
      <c r="B50" s="17"/>
      <c r="C50" s="197" t="str">
        <f>D8</f>
        <v xml:space="preserve"> xxxx (razão social) xxxx</v>
      </c>
      <c r="D50" s="196"/>
      <c r="E50" s="196"/>
      <c r="F50" s="23"/>
      <c r="G50" s="207"/>
      <c r="H50" s="196"/>
      <c r="I50" s="196"/>
      <c r="J50" s="208"/>
      <c r="K50" s="20"/>
    </row>
    <row r="51" spans="1:11">
      <c r="A51" s="20"/>
      <c r="B51" s="17"/>
      <c r="C51" s="198"/>
      <c r="D51" s="196"/>
      <c r="E51" s="196"/>
      <c r="F51" s="23"/>
      <c r="G51" s="207"/>
      <c r="H51" s="196"/>
      <c r="I51" s="196"/>
      <c r="J51" s="208"/>
      <c r="K51" s="20"/>
    </row>
    <row r="52" spans="1:11">
      <c r="A52" s="20"/>
      <c r="B52" s="17"/>
      <c r="C52" s="198"/>
      <c r="D52" s="196"/>
      <c r="E52" s="196"/>
      <c r="F52" s="23"/>
      <c r="G52" s="209"/>
      <c r="H52" s="210"/>
      <c r="I52" s="210"/>
      <c r="J52" s="211"/>
      <c r="K52" s="20"/>
    </row>
    <row r="53" spans="1:11">
      <c r="A53" s="20"/>
      <c r="B53" s="23"/>
      <c r="C53" s="17"/>
      <c r="D53" s="17"/>
      <c r="E53" s="17"/>
      <c r="F53" s="23"/>
      <c r="G53" s="23"/>
      <c r="H53" s="23"/>
      <c r="I53" s="22"/>
      <c r="J53" s="22"/>
      <c r="K53" s="20"/>
    </row>
  </sheetData>
  <mergeCells count="56">
    <mergeCell ref="B26:C26"/>
    <mergeCell ref="B27:C27"/>
    <mergeCell ref="B30:C30"/>
    <mergeCell ref="B31:C31"/>
    <mergeCell ref="B38:C38"/>
    <mergeCell ref="B28:C28"/>
    <mergeCell ref="B29:C29"/>
    <mergeCell ref="B32:C32"/>
    <mergeCell ref="B37:C37"/>
    <mergeCell ref="B34:H34"/>
    <mergeCell ref="B19:J19"/>
    <mergeCell ref="B20:J20"/>
    <mergeCell ref="B22:J22"/>
    <mergeCell ref="B23:J23"/>
    <mergeCell ref="B25:J25"/>
    <mergeCell ref="B13:C13"/>
    <mergeCell ref="B14:C14"/>
    <mergeCell ref="B16:D16"/>
    <mergeCell ref="B17:D17"/>
    <mergeCell ref="E17:F17"/>
    <mergeCell ref="B8:C8"/>
    <mergeCell ref="B9:C9"/>
    <mergeCell ref="B10:C10"/>
    <mergeCell ref="B11:C11"/>
    <mergeCell ref="B12:C12"/>
    <mergeCell ref="D8:G8"/>
    <mergeCell ref="I8:J8"/>
    <mergeCell ref="G16:H16"/>
    <mergeCell ref="I16:J16"/>
    <mergeCell ref="G18:H18"/>
    <mergeCell ref="D9:J9"/>
    <mergeCell ref="D10:J10"/>
    <mergeCell ref="D11:J11"/>
    <mergeCell ref="D12:J12"/>
    <mergeCell ref="D13:F13"/>
    <mergeCell ref="D14:F14"/>
    <mergeCell ref="E16:F16"/>
    <mergeCell ref="G17:H17"/>
    <mergeCell ref="I17:J17"/>
    <mergeCell ref="B1:J1"/>
    <mergeCell ref="B2:J2"/>
    <mergeCell ref="B4:J4"/>
    <mergeCell ref="B5:J5"/>
    <mergeCell ref="B7:J7"/>
    <mergeCell ref="C48:E48"/>
    <mergeCell ref="C49:E49"/>
    <mergeCell ref="C50:E50"/>
    <mergeCell ref="C51:E51"/>
    <mergeCell ref="B40:J40"/>
    <mergeCell ref="B41:J41"/>
    <mergeCell ref="B43:J43"/>
    <mergeCell ref="B44:J44"/>
    <mergeCell ref="C46:E46"/>
    <mergeCell ref="G46:J52"/>
    <mergeCell ref="C47:E47"/>
    <mergeCell ref="C52:E52"/>
  </mergeCells>
  <pageMargins left="0.25" right="0.25" top="0.75" bottom="0.75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I134"/>
  <sheetViews>
    <sheetView showGridLines="0" workbookViewId="0">
      <selection activeCell="I6" sqref="I6"/>
    </sheetView>
  </sheetViews>
  <sheetFormatPr defaultColWidth="14.42578125" defaultRowHeight="15" customHeight="1" outlineLevelRow="1"/>
  <cols>
    <col min="1" max="1" width="8.7109375" customWidth="1"/>
    <col min="2" max="2" width="39.42578125" customWidth="1"/>
    <col min="3" max="7" width="15.140625" customWidth="1"/>
  </cols>
  <sheetData>
    <row r="1" spans="1:7" ht="15" customHeight="1" outlineLevel="1">
      <c r="A1" s="213" t="s">
        <v>0</v>
      </c>
      <c r="B1" s="196"/>
      <c r="C1" s="196"/>
      <c r="D1" s="196"/>
      <c r="E1" s="196"/>
      <c r="F1" s="196"/>
      <c r="G1" s="196"/>
    </row>
    <row r="2" spans="1:7" ht="15" customHeight="1" outlineLevel="1" thickBot="1">
      <c r="A2" s="24"/>
      <c r="B2" s="24"/>
      <c r="C2" s="24"/>
      <c r="D2" s="24"/>
      <c r="E2" s="24"/>
      <c r="F2" s="24"/>
      <c r="G2" s="24"/>
    </row>
    <row r="3" spans="1:7" ht="15" customHeight="1" outlineLevel="1" thickBot="1">
      <c r="A3" s="262" t="s">
        <v>37</v>
      </c>
      <c r="B3" s="200"/>
      <c r="C3" s="200"/>
      <c r="D3" s="200"/>
      <c r="E3" s="200"/>
      <c r="F3" s="200"/>
      <c r="G3" s="201"/>
    </row>
    <row r="4" spans="1:7" ht="15" customHeight="1" outlineLevel="1">
      <c r="A4" s="26" t="s">
        <v>38</v>
      </c>
      <c r="B4" s="274" t="s">
        <v>39</v>
      </c>
      <c r="C4" s="217"/>
      <c r="D4" s="217"/>
      <c r="E4" s="217"/>
      <c r="F4" s="275" t="s">
        <v>180</v>
      </c>
      <c r="G4" s="219"/>
    </row>
    <row r="5" spans="1:7" ht="15" customHeight="1" outlineLevel="1">
      <c r="A5" s="27" t="s">
        <v>40</v>
      </c>
      <c r="B5" s="260" t="s">
        <v>41</v>
      </c>
      <c r="C5" s="224"/>
      <c r="D5" s="224"/>
      <c r="E5" s="224"/>
      <c r="F5" s="276" t="s">
        <v>181</v>
      </c>
      <c r="G5" s="225"/>
    </row>
    <row r="6" spans="1:7" ht="15" customHeight="1" outlineLevel="1">
      <c r="A6" s="27" t="s">
        <v>42</v>
      </c>
      <c r="B6" s="260" t="s">
        <v>43</v>
      </c>
      <c r="C6" s="224"/>
      <c r="D6" s="224"/>
      <c r="E6" s="224"/>
      <c r="F6" s="277"/>
      <c r="G6" s="225"/>
    </row>
    <row r="7" spans="1:7" ht="15" customHeight="1" outlineLevel="1">
      <c r="A7" s="29" t="s">
        <v>44</v>
      </c>
      <c r="B7" s="260" t="s">
        <v>45</v>
      </c>
      <c r="C7" s="224"/>
      <c r="D7" s="224"/>
      <c r="E7" s="224"/>
      <c r="F7" s="278" t="s">
        <v>194</v>
      </c>
      <c r="G7" s="225"/>
    </row>
    <row r="8" spans="1:7" ht="15" customHeight="1" outlineLevel="1">
      <c r="A8" s="30" t="s">
        <v>46</v>
      </c>
      <c r="B8" s="256" t="s">
        <v>47</v>
      </c>
      <c r="C8" s="228"/>
      <c r="D8" s="228"/>
      <c r="E8" s="228"/>
      <c r="F8" s="257">
        <v>12</v>
      </c>
      <c r="G8" s="258"/>
    </row>
    <row r="9" spans="1:7" ht="15" customHeight="1" outlineLevel="1" thickBot="1">
      <c r="A9" s="259"/>
      <c r="B9" s="210"/>
      <c r="C9" s="210"/>
      <c r="D9" s="210"/>
      <c r="E9" s="210"/>
      <c r="F9" s="210"/>
      <c r="G9" s="210"/>
    </row>
    <row r="10" spans="1:7" ht="15" customHeight="1" outlineLevel="1" thickBot="1">
      <c r="A10" s="263" t="s">
        <v>182</v>
      </c>
      <c r="B10" s="194"/>
      <c r="C10" s="194"/>
      <c r="D10" s="194"/>
      <c r="E10" s="194"/>
      <c r="F10" s="194"/>
      <c r="G10" s="206"/>
    </row>
    <row r="11" spans="1:7" ht="30" outlineLevel="1">
      <c r="A11" s="268" t="s">
        <v>172</v>
      </c>
      <c r="B11" s="269"/>
      <c r="C11" s="270"/>
      <c r="D11" s="144" t="s">
        <v>173</v>
      </c>
      <c r="E11" s="144" t="s">
        <v>174</v>
      </c>
      <c r="F11" s="144" t="s">
        <v>175</v>
      </c>
      <c r="G11" s="145" t="s">
        <v>176</v>
      </c>
    </row>
    <row r="12" spans="1:7" ht="15" customHeight="1" outlineLevel="1" thickBot="1">
      <c r="A12" s="271"/>
      <c r="B12" s="272"/>
      <c r="C12" s="273"/>
      <c r="D12" s="148"/>
      <c r="E12" s="148"/>
      <c r="F12" s="147"/>
      <c r="G12" s="146"/>
    </row>
    <row r="13" spans="1:7" ht="15" customHeight="1" thickBot="1">
      <c r="A13" s="259"/>
      <c r="B13" s="210"/>
      <c r="C13" s="210"/>
      <c r="D13" s="210"/>
      <c r="E13" s="210"/>
      <c r="F13" s="210"/>
      <c r="G13" s="210"/>
    </row>
    <row r="14" spans="1:7" ht="15" customHeight="1" thickBot="1">
      <c r="A14" s="214" t="s">
        <v>48</v>
      </c>
      <c r="B14" s="200"/>
      <c r="C14" s="200"/>
      <c r="D14" s="200"/>
      <c r="E14" s="200"/>
      <c r="F14" s="200"/>
      <c r="G14" s="201"/>
    </row>
    <row r="15" spans="1:7" ht="15" customHeight="1" outlineLevel="1">
      <c r="A15" s="264" t="s">
        <v>49</v>
      </c>
      <c r="B15" s="210"/>
      <c r="C15" s="210"/>
      <c r="D15" s="210"/>
      <c r="E15" s="210"/>
      <c r="F15" s="210"/>
      <c r="G15" s="211"/>
    </row>
    <row r="16" spans="1:7" ht="15" customHeight="1" outlineLevel="1">
      <c r="A16" s="262" t="s">
        <v>50</v>
      </c>
      <c r="B16" s="200"/>
      <c r="C16" s="200"/>
      <c r="D16" s="200"/>
      <c r="E16" s="200"/>
      <c r="F16" s="200"/>
      <c r="G16" s="201"/>
    </row>
    <row r="17" spans="1:7" ht="15" customHeight="1" outlineLevel="1">
      <c r="A17" s="33">
        <v>1</v>
      </c>
      <c r="B17" s="265" t="s">
        <v>51</v>
      </c>
      <c r="C17" s="266"/>
      <c r="D17" s="266"/>
      <c r="E17" s="266"/>
      <c r="F17" s="267" t="s">
        <v>183</v>
      </c>
      <c r="G17" s="225"/>
    </row>
    <row r="18" spans="1:7" ht="15" customHeight="1" outlineLevel="1">
      <c r="A18" s="29">
        <v>2</v>
      </c>
      <c r="B18" s="260" t="s">
        <v>52</v>
      </c>
      <c r="C18" s="224"/>
      <c r="D18" s="224"/>
      <c r="E18" s="224"/>
      <c r="F18" s="280"/>
      <c r="G18" s="281"/>
    </row>
    <row r="19" spans="1:7" ht="15" customHeight="1" outlineLevel="1">
      <c r="A19" s="29">
        <v>3</v>
      </c>
      <c r="B19" s="260" t="s">
        <v>53</v>
      </c>
      <c r="C19" s="224"/>
      <c r="D19" s="224"/>
      <c r="E19" s="224"/>
      <c r="F19" s="282"/>
      <c r="G19" s="225"/>
    </row>
    <row r="20" spans="1:7" ht="15" customHeight="1" outlineLevel="1">
      <c r="A20" s="29">
        <v>4</v>
      </c>
      <c r="B20" s="260" t="s">
        <v>54</v>
      </c>
      <c r="C20" s="224"/>
      <c r="D20" s="224"/>
      <c r="E20" s="224"/>
      <c r="F20" s="283">
        <f>A12</f>
        <v>0</v>
      </c>
      <c r="G20" s="284"/>
    </row>
    <row r="21" spans="1:7" ht="15" customHeight="1" outlineLevel="1">
      <c r="A21" s="30">
        <v>5</v>
      </c>
      <c r="B21" s="256" t="s">
        <v>55</v>
      </c>
      <c r="C21" s="228"/>
      <c r="D21" s="228"/>
      <c r="E21" s="228"/>
      <c r="F21" s="257"/>
      <c r="G21" s="258"/>
    </row>
    <row r="22" spans="1:7" ht="15" customHeight="1">
      <c r="A22" s="259"/>
      <c r="B22" s="210"/>
      <c r="C22" s="210"/>
      <c r="D22" s="210"/>
      <c r="E22" s="210"/>
      <c r="F22" s="210"/>
      <c r="G22" s="210"/>
    </row>
    <row r="23" spans="1:7" ht="12.75">
      <c r="A23" s="214" t="s">
        <v>56</v>
      </c>
      <c r="B23" s="200"/>
      <c r="C23" s="200"/>
      <c r="D23" s="200"/>
      <c r="E23" s="200"/>
      <c r="F23" s="200"/>
      <c r="G23" s="201"/>
    </row>
    <row r="24" spans="1:7">
      <c r="A24" s="34">
        <v>1</v>
      </c>
      <c r="B24" s="288" t="s">
        <v>57</v>
      </c>
      <c r="C24" s="200"/>
      <c r="D24" s="200"/>
      <c r="E24" s="200"/>
      <c r="F24" s="221"/>
      <c r="G24" s="35" t="s">
        <v>58</v>
      </c>
    </row>
    <row r="25" spans="1:7" outlineLevel="1">
      <c r="A25" s="33" t="s">
        <v>38</v>
      </c>
      <c r="B25" s="294" t="s">
        <v>195</v>
      </c>
      <c r="C25" s="266"/>
      <c r="D25" s="266"/>
      <c r="E25" s="266"/>
      <c r="F25" s="289"/>
      <c r="G25" s="36">
        <f>F19</f>
        <v>0</v>
      </c>
    </row>
    <row r="26" spans="1:7" outlineLevel="1">
      <c r="A26" s="29" t="s">
        <v>40</v>
      </c>
      <c r="B26" s="28" t="s">
        <v>59</v>
      </c>
      <c r="C26" s="37"/>
      <c r="D26" s="37"/>
      <c r="E26" s="38">
        <f>G25</f>
        <v>0</v>
      </c>
      <c r="F26" s="39">
        <v>0</v>
      </c>
      <c r="G26" s="36">
        <v>0</v>
      </c>
    </row>
    <row r="27" spans="1:7" outlineLevel="1">
      <c r="A27" s="29" t="s">
        <v>42</v>
      </c>
      <c r="B27" s="291" t="s">
        <v>60</v>
      </c>
      <c r="C27" s="224"/>
      <c r="D27" s="234"/>
      <c r="E27" s="38">
        <v>1412</v>
      </c>
      <c r="F27" s="39">
        <v>0</v>
      </c>
      <c r="G27" s="40">
        <f>ROUND(E27*F27,2)</f>
        <v>0</v>
      </c>
    </row>
    <row r="28" spans="1:7" outlineLevel="1">
      <c r="A28" s="29" t="s">
        <v>44</v>
      </c>
      <c r="B28" s="260" t="s">
        <v>61</v>
      </c>
      <c r="C28" s="224"/>
      <c r="D28" s="224"/>
      <c r="E28" s="224"/>
      <c r="F28" s="234"/>
      <c r="G28" s="40">
        <v>0</v>
      </c>
    </row>
    <row r="29" spans="1:7" outlineLevel="1">
      <c r="A29" s="29" t="s">
        <v>46</v>
      </c>
      <c r="B29" s="260" t="s">
        <v>62</v>
      </c>
      <c r="C29" s="224"/>
      <c r="D29" s="224"/>
      <c r="E29" s="224"/>
      <c r="F29" s="234"/>
      <c r="G29" s="40">
        <v>0</v>
      </c>
    </row>
    <row r="30" spans="1:7" outlineLevel="1">
      <c r="A30" s="30" t="s">
        <v>63</v>
      </c>
      <c r="B30" s="256" t="s">
        <v>64</v>
      </c>
      <c r="C30" s="228"/>
      <c r="D30" s="228"/>
      <c r="E30" s="228"/>
      <c r="F30" s="236"/>
      <c r="G30" s="41">
        <v>0</v>
      </c>
    </row>
    <row r="31" spans="1:7">
      <c r="A31" s="261" t="s">
        <v>65</v>
      </c>
      <c r="B31" s="200"/>
      <c r="C31" s="200"/>
      <c r="D31" s="200"/>
      <c r="E31" s="200"/>
      <c r="F31" s="221"/>
      <c r="G31" s="42">
        <f>ROUND(SUM(G25:G30),2)</f>
        <v>0</v>
      </c>
    </row>
    <row r="32" spans="1:7">
      <c r="A32" s="259"/>
      <c r="B32" s="210"/>
      <c r="C32" s="210"/>
      <c r="D32" s="210"/>
      <c r="E32" s="210"/>
      <c r="F32" s="210"/>
      <c r="G32" s="210"/>
    </row>
    <row r="33" spans="1:7" ht="12.75">
      <c r="A33" s="214" t="s">
        <v>66</v>
      </c>
      <c r="B33" s="200"/>
      <c r="C33" s="200"/>
      <c r="D33" s="200"/>
      <c r="E33" s="200"/>
      <c r="F33" s="200"/>
      <c r="G33" s="201"/>
    </row>
    <row r="34" spans="1:7" ht="12.75">
      <c r="A34" s="262" t="s">
        <v>67</v>
      </c>
      <c r="B34" s="200"/>
      <c r="C34" s="200"/>
      <c r="D34" s="200"/>
      <c r="E34" s="200"/>
      <c r="F34" s="200"/>
      <c r="G34" s="201"/>
    </row>
    <row r="35" spans="1:7" ht="30">
      <c r="A35" s="34" t="s">
        <v>68</v>
      </c>
      <c r="B35" s="288" t="s">
        <v>69</v>
      </c>
      <c r="C35" s="200"/>
      <c r="D35" s="200"/>
      <c r="E35" s="43" t="s">
        <v>70</v>
      </c>
      <c r="F35" s="44" t="s">
        <v>71</v>
      </c>
      <c r="G35" s="45" t="s">
        <v>72</v>
      </c>
    </row>
    <row r="36" spans="1:7" outlineLevel="1">
      <c r="A36" s="33" t="s">
        <v>38</v>
      </c>
      <c r="B36" s="290" t="s">
        <v>73</v>
      </c>
      <c r="C36" s="266"/>
      <c r="D36" s="289"/>
      <c r="E36" s="295">
        <f>G31</f>
        <v>0</v>
      </c>
      <c r="F36" s="46">
        <v>8.3299999999999999E-2</v>
      </c>
      <c r="G36" s="47">
        <f>ROUND($E$36*F36,2)</f>
        <v>0</v>
      </c>
    </row>
    <row r="37" spans="1:7" outlineLevel="1">
      <c r="A37" s="29" t="s">
        <v>40</v>
      </c>
      <c r="B37" s="291" t="s">
        <v>74</v>
      </c>
      <c r="C37" s="224"/>
      <c r="D37" s="234"/>
      <c r="E37" s="296"/>
      <c r="F37" s="39">
        <f t="shared" ref="F37" si="0">1/12</f>
        <v>8.3333333333333329E-2</v>
      </c>
      <c r="G37" s="48">
        <f>ROUND($E$36*F37,2)</f>
        <v>0</v>
      </c>
    </row>
    <row r="38" spans="1:7" outlineLevel="1">
      <c r="A38" s="49" t="s">
        <v>42</v>
      </c>
      <c r="B38" s="285" t="s">
        <v>75</v>
      </c>
      <c r="C38" s="286"/>
      <c r="D38" s="287"/>
      <c r="E38" s="297"/>
      <c r="F38" s="50">
        <f>1/12/3</f>
        <v>2.7777777777777776E-2</v>
      </c>
      <c r="G38" s="51">
        <f>ROUND($E$36*F38,2)</f>
        <v>0</v>
      </c>
    </row>
    <row r="39" spans="1:7">
      <c r="A39" s="261" t="s">
        <v>65</v>
      </c>
      <c r="B39" s="200"/>
      <c r="C39" s="200"/>
      <c r="D39" s="200"/>
      <c r="E39" s="200"/>
      <c r="F39" s="221"/>
      <c r="G39" s="42">
        <f>ROUND(SUM(G36:G38),2)</f>
        <v>0</v>
      </c>
    </row>
    <row r="40" spans="1:7" ht="12.75">
      <c r="A40" s="262" t="s">
        <v>76</v>
      </c>
      <c r="B40" s="200"/>
      <c r="C40" s="200"/>
      <c r="D40" s="200"/>
      <c r="E40" s="200"/>
      <c r="F40" s="200"/>
      <c r="G40" s="201"/>
    </row>
    <row r="41" spans="1:7">
      <c r="A41" s="34" t="s">
        <v>77</v>
      </c>
      <c r="B41" s="288" t="s">
        <v>78</v>
      </c>
      <c r="C41" s="200"/>
      <c r="D41" s="221"/>
      <c r="E41" s="43" t="s">
        <v>70</v>
      </c>
      <c r="F41" s="31" t="s">
        <v>79</v>
      </c>
      <c r="G41" s="45" t="s">
        <v>72</v>
      </c>
    </row>
    <row r="42" spans="1:7" outlineLevel="1">
      <c r="A42" s="33" t="s">
        <v>38</v>
      </c>
      <c r="B42" s="265" t="s">
        <v>80</v>
      </c>
      <c r="C42" s="266"/>
      <c r="D42" s="289"/>
      <c r="E42" s="295">
        <f>G31+G39</f>
        <v>0</v>
      </c>
      <c r="F42" s="52">
        <v>0.2</v>
      </c>
      <c r="G42" s="53">
        <f t="shared" ref="G42:G43" si="1">ROUND($E$42*F42,2)</f>
        <v>0</v>
      </c>
    </row>
    <row r="43" spans="1:7" ht="12.75" outlineLevel="1">
      <c r="A43" s="298" t="s">
        <v>40</v>
      </c>
      <c r="B43" s="300" t="s">
        <v>81</v>
      </c>
      <c r="C43" s="54" t="s">
        <v>82</v>
      </c>
      <c r="D43" s="54" t="s">
        <v>83</v>
      </c>
      <c r="E43" s="296"/>
      <c r="F43" s="301">
        <f>ROUND(C44*D44,6)</f>
        <v>0.03</v>
      </c>
      <c r="G43" s="302">
        <f t="shared" si="1"/>
        <v>0</v>
      </c>
    </row>
    <row r="44" spans="1:7" outlineLevel="1">
      <c r="A44" s="299"/>
      <c r="B44" s="297"/>
      <c r="C44" s="56">
        <v>1</v>
      </c>
      <c r="D44" s="57">
        <v>0.03</v>
      </c>
      <c r="E44" s="296"/>
      <c r="F44" s="297"/>
      <c r="G44" s="303"/>
    </row>
    <row r="45" spans="1:7" outlineLevel="1">
      <c r="A45" s="29" t="s">
        <v>42</v>
      </c>
      <c r="B45" s="260" t="s">
        <v>84</v>
      </c>
      <c r="C45" s="224"/>
      <c r="D45" s="234"/>
      <c r="E45" s="296"/>
      <c r="F45" s="58">
        <v>2.5000000000000001E-2</v>
      </c>
      <c r="G45" s="59">
        <f t="shared" ref="G45:G50" si="2">ROUND($E$42*F45,2)</f>
        <v>0</v>
      </c>
    </row>
    <row r="46" spans="1:7" outlineLevel="1">
      <c r="A46" s="29" t="s">
        <v>44</v>
      </c>
      <c r="B46" s="260" t="s">
        <v>85</v>
      </c>
      <c r="C46" s="224"/>
      <c r="D46" s="234"/>
      <c r="E46" s="296"/>
      <c r="F46" s="58">
        <v>1.4999999999999999E-2</v>
      </c>
      <c r="G46" s="59">
        <f t="shared" si="2"/>
        <v>0</v>
      </c>
    </row>
    <row r="47" spans="1:7" outlineLevel="1">
      <c r="A47" s="29" t="s">
        <v>46</v>
      </c>
      <c r="B47" s="260" t="s">
        <v>86</v>
      </c>
      <c r="C47" s="224"/>
      <c r="D47" s="234"/>
      <c r="E47" s="296"/>
      <c r="F47" s="58">
        <v>0.01</v>
      </c>
      <c r="G47" s="59">
        <f t="shared" si="2"/>
        <v>0</v>
      </c>
    </row>
    <row r="48" spans="1:7" outlineLevel="1">
      <c r="A48" s="29" t="s">
        <v>63</v>
      </c>
      <c r="B48" s="260" t="s">
        <v>87</v>
      </c>
      <c r="C48" s="224"/>
      <c r="D48" s="234"/>
      <c r="E48" s="296"/>
      <c r="F48" s="58">
        <v>6.0000000000000001E-3</v>
      </c>
      <c r="G48" s="59">
        <f t="shared" si="2"/>
        <v>0</v>
      </c>
    </row>
    <row r="49" spans="1:9" outlineLevel="1">
      <c r="A49" s="29" t="s">
        <v>88</v>
      </c>
      <c r="B49" s="260" t="s">
        <v>89</v>
      </c>
      <c r="C49" s="224"/>
      <c r="D49" s="234"/>
      <c r="E49" s="296"/>
      <c r="F49" s="58">
        <v>2E-3</v>
      </c>
      <c r="G49" s="59">
        <f t="shared" si="2"/>
        <v>0</v>
      </c>
    </row>
    <row r="50" spans="1:9" outlineLevel="1">
      <c r="A50" s="49" t="s">
        <v>90</v>
      </c>
      <c r="B50" s="285" t="s">
        <v>91</v>
      </c>
      <c r="C50" s="286"/>
      <c r="D50" s="287"/>
      <c r="E50" s="297"/>
      <c r="F50" s="60">
        <v>0.08</v>
      </c>
      <c r="G50" s="55">
        <f t="shared" si="2"/>
        <v>0</v>
      </c>
    </row>
    <row r="51" spans="1:9">
      <c r="A51" s="261" t="s">
        <v>65</v>
      </c>
      <c r="B51" s="200"/>
      <c r="C51" s="200"/>
      <c r="D51" s="200"/>
      <c r="E51" s="221"/>
      <c r="F51" s="61">
        <f>SUM(F42:F50)</f>
        <v>0.36800000000000005</v>
      </c>
      <c r="G51" s="42">
        <f>ROUND(SUM(G42:G50),2)</f>
        <v>0</v>
      </c>
    </row>
    <row r="52" spans="1:9" ht="12.75">
      <c r="A52" s="262" t="s">
        <v>92</v>
      </c>
      <c r="B52" s="200"/>
      <c r="C52" s="200"/>
      <c r="D52" s="200"/>
      <c r="E52" s="200"/>
      <c r="F52" s="200"/>
      <c r="G52" s="201"/>
    </row>
    <row r="53" spans="1:9" ht="30">
      <c r="A53" s="34" t="s">
        <v>93</v>
      </c>
      <c r="B53" s="279" t="s">
        <v>94</v>
      </c>
      <c r="C53" s="221"/>
      <c r="D53" s="62" t="s">
        <v>95</v>
      </c>
      <c r="E53" s="62" t="s">
        <v>96</v>
      </c>
      <c r="F53" s="63" t="s">
        <v>97</v>
      </c>
      <c r="G53" s="32" t="s">
        <v>98</v>
      </c>
    </row>
    <row r="54" spans="1:9" outlineLevel="1">
      <c r="A54" s="33" t="s">
        <v>38</v>
      </c>
      <c r="B54" s="330" t="s">
        <v>184</v>
      </c>
      <c r="C54" s="289"/>
      <c r="D54" s="64"/>
      <c r="E54" s="65"/>
      <c r="F54" s="65">
        <f>ROUND(G25*6%,2)</f>
        <v>0</v>
      </c>
      <c r="G54" s="53">
        <f>ROUND(IF(((D54*2*E54-F54)&lt;(F54)),0,D54*2*E54-F54),2)</f>
        <v>0</v>
      </c>
      <c r="I54" s="151"/>
    </row>
    <row r="55" spans="1:9" outlineLevel="1">
      <c r="A55" s="29" t="s">
        <v>40</v>
      </c>
      <c r="B55" s="260" t="s">
        <v>99</v>
      </c>
      <c r="C55" s="331"/>
      <c r="D55" s="113"/>
      <c r="E55" s="66"/>
      <c r="F55" s="65">
        <f>ROUND((D55*E55)*10%,2)</f>
        <v>0</v>
      </c>
      <c r="G55" s="53">
        <f>ROUND(IF(((D55*E55-F55)&lt;(F55)),0,D55*E55-F55),2)</f>
        <v>0</v>
      </c>
    </row>
    <row r="56" spans="1:9" outlineLevel="1">
      <c r="A56" s="149" t="s">
        <v>42</v>
      </c>
      <c r="B56" s="291" t="s">
        <v>100</v>
      </c>
      <c r="C56" s="224"/>
      <c r="D56" s="224"/>
      <c r="E56" s="224"/>
      <c r="F56" s="234"/>
      <c r="G56" s="67">
        <v>0</v>
      </c>
    </row>
    <row r="57" spans="1:9" outlineLevel="1">
      <c r="A57" s="149" t="s">
        <v>44</v>
      </c>
      <c r="B57" s="291" t="s">
        <v>101</v>
      </c>
      <c r="C57" s="224"/>
      <c r="D57" s="224"/>
      <c r="E57" s="224"/>
      <c r="F57" s="234"/>
      <c r="G57" s="67">
        <v>0</v>
      </c>
    </row>
    <row r="58" spans="1:9" ht="15.75" outlineLevel="1" thickBot="1">
      <c r="A58" s="150" t="s">
        <v>46</v>
      </c>
      <c r="B58" s="285" t="s">
        <v>64</v>
      </c>
      <c r="C58" s="286"/>
      <c r="D58" s="286"/>
      <c r="E58" s="286"/>
      <c r="F58" s="287"/>
      <c r="G58" s="68">
        <v>0</v>
      </c>
    </row>
    <row r="59" spans="1:9">
      <c r="A59" s="261" t="s">
        <v>65</v>
      </c>
      <c r="B59" s="200"/>
      <c r="C59" s="200"/>
      <c r="D59" s="200"/>
      <c r="E59" s="200"/>
      <c r="F59" s="221"/>
      <c r="G59" s="42">
        <f>ROUND(SUM(G54:G58),2)</f>
        <v>0</v>
      </c>
    </row>
    <row r="60" spans="1:9">
      <c r="A60" s="69"/>
      <c r="B60" s="69"/>
      <c r="C60" s="69"/>
      <c r="D60" s="69"/>
      <c r="E60" s="69"/>
      <c r="F60" s="69"/>
      <c r="G60" s="69"/>
    </row>
    <row r="61" spans="1:9" ht="12.75">
      <c r="A61" s="262" t="s">
        <v>102</v>
      </c>
      <c r="B61" s="200"/>
      <c r="C61" s="200"/>
      <c r="D61" s="200"/>
      <c r="E61" s="200"/>
      <c r="F61" s="200"/>
      <c r="G61" s="201"/>
    </row>
    <row r="62" spans="1:9">
      <c r="A62" s="70">
        <v>2</v>
      </c>
      <c r="B62" s="329" t="s">
        <v>103</v>
      </c>
      <c r="C62" s="210"/>
      <c r="D62" s="210"/>
      <c r="E62" s="210"/>
      <c r="F62" s="306"/>
      <c r="G62" s="71" t="s">
        <v>72</v>
      </c>
    </row>
    <row r="63" spans="1:9" outlineLevel="1">
      <c r="A63" s="72" t="s">
        <v>68</v>
      </c>
      <c r="B63" s="265" t="s">
        <v>104</v>
      </c>
      <c r="C63" s="266"/>
      <c r="D63" s="266"/>
      <c r="E63" s="266"/>
      <c r="F63" s="289"/>
      <c r="G63" s="53">
        <f>G39</f>
        <v>0</v>
      </c>
    </row>
    <row r="64" spans="1:9" outlineLevel="1">
      <c r="A64" s="73" t="s">
        <v>77</v>
      </c>
      <c r="B64" s="260" t="s">
        <v>105</v>
      </c>
      <c r="C64" s="224"/>
      <c r="D64" s="224"/>
      <c r="E64" s="224"/>
      <c r="F64" s="234"/>
      <c r="G64" s="59">
        <f>G51</f>
        <v>0</v>
      </c>
    </row>
    <row r="65" spans="1:7" outlineLevel="1">
      <c r="A65" s="74" t="s">
        <v>93</v>
      </c>
      <c r="B65" s="285" t="s">
        <v>94</v>
      </c>
      <c r="C65" s="286"/>
      <c r="D65" s="286"/>
      <c r="E65" s="286"/>
      <c r="F65" s="287"/>
      <c r="G65" s="55">
        <f>G59</f>
        <v>0</v>
      </c>
    </row>
    <row r="66" spans="1:7">
      <c r="A66" s="261" t="s">
        <v>65</v>
      </c>
      <c r="B66" s="200"/>
      <c r="C66" s="200"/>
      <c r="D66" s="200"/>
      <c r="E66" s="200"/>
      <c r="F66" s="221"/>
      <c r="G66" s="42">
        <f>ROUND(SUM(G63:G65),2)</f>
        <v>0</v>
      </c>
    </row>
    <row r="67" spans="1:7">
      <c r="A67" s="259"/>
      <c r="B67" s="210"/>
      <c r="C67" s="210"/>
      <c r="D67" s="210"/>
      <c r="E67" s="210"/>
      <c r="F67" s="210"/>
      <c r="G67" s="210"/>
    </row>
    <row r="68" spans="1:7" ht="13.5" thickBot="1">
      <c r="A68" s="214" t="s">
        <v>106</v>
      </c>
      <c r="B68" s="200"/>
      <c r="C68" s="200"/>
      <c r="D68" s="200"/>
      <c r="E68" s="200"/>
      <c r="F68" s="200"/>
      <c r="G68" s="201"/>
    </row>
    <row r="69" spans="1:7" ht="30.75" thickBot="1">
      <c r="A69" s="75">
        <v>3</v>
      </c>
      <c r="B69" s="288" t="s">
        <v>107</v>
      </c>
      <c r="C69" s="335"/>
      <c r="D69" s="336"/>
      <c r="E69" s="122" t="s">
        <v>70</v>
      </c>
      <c r="F69" s="43" t="s">
        <v>108</v>
      </c>
      <c r="G69" s="45" t="s">
        <v>72</v>
      </c>
    </row>
    <row r="70" spans="1:7" outlineLevel="1">
      <c r="A70" s="33" t="s">
        <v>38</v>
      </c>
      <c r="B70" s="337" t="s">
        <v>185</v>
      </c>
      <c r="C70" s="338"/>
      <c r="D70" s="339"/>
      <c r="E70" s="76">
        <f>G31</f>
        <v>0</v>
      </c>
      <c r="F70" s="170">
        <v>4.1999999999999997E-3</v>
      </c>
      <c r="G70" s="53">
        <f>ROUND(E70*F70,2)</f>
        <v>0</v>
      </c>
    </row>
    <row r="71" spans="1:7" ht="15" customHeight="1" outlineLevel="1">
      <c r="A71" s="29" t="s">
        <v>40</v>
      </c>
      <c r="B71" s="291" t="s">
        <v>186</v>
      </c>
      <c r="C71" s="292"/>
      <c r="D71" s="340"/>
      <c r="E71" s="76">
        <f>G70</f>
        <v>0</v>
      </c>
      <c r="F71" s="155">
        <v>3.4000000000000002E-4</v>
      </c>
      <c r="G71" s="53">
        <f t="shared" ref="G71:G73" si="3">ROUND(E71*F71,2)</f>
        <v>0</v>
      </c>
    </row>
    <row r="72" spans="1:7" ht="15" customHeight="1" outlineLevel="1">
      <c r="A72" s="29" t="s">
        <v>42</v>
      </c>
      <c r="B72" s="291" t="s">
        <v>187</v>
      </c>
      <c r="C72" s="292"/>
      <c r="D72" s="340"/>
      <c r="E72" s="76">
        <f>G31</f>
        <v>0</v>
      </c>
      <c r="F72" s="170">
        <v>3.44E-2</v>
      </c>
      <c r="G72" s="53">
        <f t="shared" si="3"/>
        <v>0</v>
      </c>
    </row>
    <row r="73" spans="1:7" outlineLevel="1">
      <c r="A73" s="29" t="s">
        <v>44</v>
      </c>
      <c r="B73" s="285" t="s">
        <v>188</v>
      </c>
      <c r="C73" s="341"/>
      <c r="D73" s="342"/>
      <c r="E73" s="131">
        <f>G31</f>
        <v>0</v>
      </c>
      <c r="F73" s="156">
        <v>1.9439999999999999E-2</v>
      </c>
      <c r="G73" s="53">
        <f t="shared" si="3"/>
        <v>0</v>
      </c>
    </row>
    <row r="74" spans="1:7" outlineLevel="1">
      <c r="A74" s="154" t="s">
        <v>46</v>
      </c>
      <c r="B74" s="343" t="s">
        <v>189</v>
      </c>
      <c r="C74" s="343"/>
      <c r="D74" s="343"/>
      <c r="E74" s="153">
        <f>G73</f>
        <v>0</v>
      </c>
      <c r="F74" s="157">
        <f>F51*F73</f>
        <v>7.1539200000000002E-3</v>
      </c>
      <c r="G74" s="53">
        <f>ROUND(E74*F74,2)</f>
        <v>0</v>
      </c>
    </row>
    <row r="75" spans="1:7" ht="15.75" outlineLevel="1" thickBot="1">
      <c r="A75" s="29" t="s">
        <v>63</v>
      </c>
      <c r="B75" s="344" t="s">
        <v>190</v>
      </c>
      <c r="C75" s="345"/>
      <c r="D75" s="346"/>
      <c r="E75" s="152">
        <f>G31</f>
        <v>0</v>
      </c>
      <c r="F75" s="156">
        <v>6.2E-4</v>
      </c>
      <c r="G75" s="53">
        <f>ROUND(E75*F75,2)</f>
        <v>0</v>
      </c>
    </row>
    <row r="76" spans="1:7" ht="15.75" thickBot="1">
      <c r="A76" s="261" t="s">
        <v>65</v>
      </c>
      <c r="B76" s="200"/>
      <c r="C76" s="200"/>
      <c r="D76" s="200"/>
      <c r="E76" s="200"/>
      <c r="F76" s="200"/>
      <c r="G76" s="42">
        <f>SUM(G70:G75)</f>
        <v>0</v>
      </c>
    </row>
    <row r="77" spans="1:7">
      <c r="A77" s="259"/>
      <c r="B77" s="210"/>
      <c r="C77" s="210"/>
      <c r="D77" s="210"/>
      <c r="E77" s="210"/>
      <c r="F77" s="210"/>
      <c r="G77" s="210"/>
    </row>
    <row r="78" spans="1:7" ht="12.75">
      <c r="A78" s="214" t="s">
        <v>109</v>
      </c>
      <c r="B78" s="200"/>
      <c r="C78" s="200"/>
      <c r="D78" s="200"/>
      <c r="E78" s="200"/>
      <c r="F78" s="200"/>
      <c r="G78" s="201"/>
    </row>
    <row r="79" spans="1:7" ht="13.5" thickBot="1">
      <c r="A79" s="262" t="s">
        <v>110</v>
      </c>
      <c r="B79" s="200"/>
      <c r="C79" s="200"/>
      <c r="D79" s="200"/>
      <c r="E79" s="200"/>
      <c r="F79" s="200"/>
      <c r="G79" s="201"/>
    </row>
    <row r="80" spans="1:7" ht="45.75" outlineLevel="1" thickBot="1">
      <c r="A80" s="78">
        <v>43469</v>
      </c>
      <c r="B80" s="288" t="s">
        <v>111</v>
      </c>
      <c r="C80" s="335"/>
      <c r="D80" s="336"/>
      <c r="E80" s="158" t="s">
        <v>70</v>
      </c>
      <c r="F80" s="158" t="s">
        <v>112</v>
      </c>
      <c r="G80" s="159" t="s">
        <v>72</v>
      </c>
    </row>
    <row r="81" spans="1:7" outlineLevel="1">
      <c r="A81" s="33" t="s">
        <v>38</v>
      </c>
      <c r="B81" s="347" t="s">
        <v>113</v>
      </c>
      <c r="C81" s="348"/>
      <c r="D81" s="348"/>
      <c r="E81" s="313">
        <f>G31+G66+G76</f>
        <v>0</v>
      </c>
      <c r="F81" s="165">
        <v>0</v>
      </c>
      <c r="G81" s="162">
        <f>ROUND($E$81*F81,2)</f>
        <v>0</v>
      </c>
    </row>
    <row r="82" spans="1:7" ht="15" customHeight="1" outlineLevel="1">
      <c r="A82" s="29" t="s">
        <v>40</v>
      </c>
      <c r="B82" s="291" t="s">
        <v>114</v>
      </c>
      <c r="C82" s="292"/>
      <c r="D82" s="293"/>
      <c r="E82" s="314"/>
      <c r="F82" s="161">
        <v>0</v>
      </c>
      <c r="G82" s="163">
        <f t="shared" ref="G82:G86" si="4">ROUND($E$81*F82,2)</f>
        <v>0</v>
      </c>
    </row>
    <row r="83" spans="1:7" ht="15" customHeight="1" outlineLevel="1">
      <c r="A83" s="29" t="s">
        <v>42</v>
      </c>
      <c r="B83" s="291" t="s">
        <v>115</v>
      </c>
      <c r="C83" s="292"/>
      <c r="D83" s="293"/>
      <c r="E83" s="314"/>
      <c r="F83" s="161">
        <v>0</v>
      </c>
      <c r="G83" s="163">
        <f t="shared" si="4"/>
        <v>0</v>
      </c>
    </row>
    <row r="84" spans="1:7" ht="15" customHeight="1" outlineLevel="1">
      <c r="A84" s="29" t="s">
        <v>44</v>
      </c>
      <c r="B84" s="291" t="s">
        <v>116</v>
      </c>
      <c r="C84" s="292"/>
      <c r="D84" s="293"/>
      <c r="E84" s="314"/>
      <c r="F84" s="161">
        <v>0</v>
      </c>
      <c r="G84" s="163">
        <f t="shared" si="4"/>
        <v>0</v>
      </c>
    </row>
    <row r="85" spans="1:7" ht="15" customHeight="1" outlineLevel="1">
      <c r="A85" s="29" t="s">
        <v>46</v>
      </c>
      <c r="B85" s="291" t="s">
        <v>117</v>
      </c>
      <c r="C85" s="292"/>
      <c r="D85" s="292"/>
      <c r="E85" s="314"/>
      <c r="F85" s="161">
        <v>0</v>
      </c>
      <c r="G85" s="163">
        <f t="shared" si="4"/>
        <v>0</v>
      </c>
    </row>
    <row r="86" spans="1:7" ht="15.75" customHeight="1" outlineLevel="1" thickBot="1">
      <c r="A86" s="29" t="s">
        <v>63</v>
      </c>
      <c r="B86" s="311" t="s">
        <v>118</v>
      </c>
      <c r="C86" s="312"/>
      <c r="D86" s="312"/>
      <c r="E86" s="315"/>
      <c r="F86" s="166">
        <v>0</v>
      </c>
      <c r="G86" s="164">
        <f t="shared" si="4"/>
        <v>0</v>
      </c>
    </row>
    <row r="87" spans="1:7" ht="15.75" thickBot="1">
      <c r="A87" s="261" t="s">
        <v>65</v>
      </c>
      <c r="B87" s="200"/>
      <c r="C87" s="200"/>
      <c r="D87" s="200"/>
      <c r="E87" s="210"/>
      <c r="F87" s="306"/>
      <c r="G87" s="160">
        <f>ROUND(SUM(G81:G86),2)</f>
        <v>0</v>
      </c>
    </row>
    <row r="88" spans="1:7" ht="15.75" thickBot="1">
      <c r="A88" s="80" t="s">
        <v>119</v>
      </c>
      <c r="B88" s="307" t="s">
        <v>120</v>
      </c>
      <c r="C88" s="286"/>
      <c r="D88" s="286"/>
      <c r="E88" s="286"/>
      <c r="F88" s="287"/>
      <c r="G88" s="81" t="s">
        <v>72</v>
      </c>
    </row>
    <row r="89" spans="1:7" outlineLevel="1">
      <c r="A89" s="82" t="s">
        <v>121</v>
      </c>
      <c r="B89" s="308" t="s">
        <v>122</v>
      </c>
      <c r="C89" s="200"/>
      <c r="D89" s="200"/>
      <c r="E89" s="200"/>
      <c r="F89" s="221"/>
      <c r="G89" s="83">
        <v>0</v>
      </c>
    </row>
    <row r="90" spans="1:7">
      <c r="A90" s="309" t="s">
        <v>65</v>
      </c>
      <c r="B90" s="200"/>
      <c r="C90" s="200"/>
      <c r="D90" s="200"/>
      <c r="E90" s="200"/>
      <c r="F90" s="221"/>
      <c r="G90" s="84">
        <v>0</v>
      </c>
    </row>
    <row r="91" spans="1:7">
      <c r="A91" s="25"/>
      <c r="B91" s="24"/>
      <c r="C91" s="24"/>
      <c r="D91" s="24"/>
      <c r="E91" s="24"/>
      <c r="F91" s="24"/>
      <c r="G91" s="24"/>
    </row>
    <row r="92" spans="1:7" ht="12.75">
      <c r="A92" s="310" t="s">
        <v>123</v>
      </c>
      <c r="B92" s="194"/>
      <c r="C92" s="194"/>
      <c r="D92" s="194"/>
      <c r="E92" s="194"/>
      <c r="F92" s="194"/>
      <c r="G92" s="206"/>
    </row>
    <row r="93" spans="1:7">
      <c r="A93" s="34">
        <v>4</v>
      </c>
      <c r="B93" s="288" t="s">
        <v>124</v>
      </c>
      <c r="C93" s="200"/>
      <c r="D93" s="200"/>
      <c r="E93" s="200"/>
      <c r="F93" s="221"/>
      <c r="G93" s="45" t="s">
        <v>72</v>
      </c>
    </row>
    <row r="94" spans="1:7" outlineLevel="1">
      <c r="A94" s="72" t="s">
        <v>125</v>
      </c>
      <c r="B94" s="290" t="s">
        <v>126</v>
      </c>
      <c r="C94" s="266"/>
      <c r="D94" s="266"/>
      <c r="E94" s="266"/>
      <c r="F94" s="289"/>
      <c r="G94" s="53">
        <f>G87</f>
        <v>0</v>
      </c>
    </row>
    <row r="95" spans="1:7" outlineLevel="1">
      <c r="A95" s="74" t="s">
        <v>119</v>
      </c>
      <c r="B95" s="349" t="s">
        <v>127</v>
      </c>
      <c r="C95" s="286"/>
      <c r="D95" s="286"/>
      <c r="E95" s="286"/>
      <c r="F95" s="287"/>
      <c r="G95" s="55">
        <f>G90</f>
        <v>0</v>
      </c>
    </row>
    <row r="96" spans="1:7">
      <c r="A96" s="261" t="s">
        <v>65</v>
      </c>
      <c r="B96" s="200"/>
      <c r="C96" s="200"/>
      <c r="D96" s="200"/>
      <c r="E96" s="200"/>
      <c r="F96" s="221"/>
      <c r="G96" s="42">
        <f>ROUND(SUM(G94:G95),2)</f>
        <v>0</v>
      </c>
    </row>
    <row r="97" spans="1:7">
      <c r="A97" s="350"/>
      <c r="B97" s="200"/>
      <c r="C97" s="200"/>
      <c r="D97" s="200"/>
      <c r="E97" s="200"/>
      <c r="F97" s="200"/>
      <c r="G97" s="200"/>
    </row>
    <row r="98" spans="1:7" ht="12.75">
      <c r="A98" s="214" t="s">
        <v>128</v>
      </c>
      <c r="B98" s="200"/>
      <c r="C98" s="200"/>
      <c r="D98" s="200"/>
      <c r="E98" s="200"/>
      <c r="F98" s="200"/>
      <c r="G98" s="201"/>
    </row>
    <row r="99" spans="1:7" ht="30" outlineLevel="1">
      <c r="A99" s="75">
        <v>5</v>
      </c>
      <c r="B99" s="288" t="s">
        <v>129</v>
      </c>
      <c r="C99" s="200"/>
      <c r="D99" s="200"/>
      <c r="E99" s="200"/>
      <c r="F99" s="221"/>
      <c r="G99" s="85" t="s">
        <v>130</v>
      </c>
    </row>
    <row r="100" spans="1:7" outlineLevel="1">
      <c r="A100" s="33" t="s">
        <v>38</v>
      </c>
      <c r="B100" s="265" t="s">
        <v>131</v>
      </c>
      <c r="C100" s="266"/>
      <c r="D100" s="266"/>
      <c r="E100" s="266"/>
      <c r="F100" s="289"/>
      <c r="G100" s="79">
        <v>0</v>
      </c>
    </row>
    <row r="101" spans="1:7" outlineLevel="1">
      <c r="A101" s="29" t="s">
        <v>40</v>
      </c>
      <c r="B101" s="353" t="s">
        <v>192</v>
      </c>
      <c r="C101" s="224"/>
      <c r="D101" s="224"/>
      <c r="E101" s="224"/>
      <c r="F101" s="234"/>
      <c r="G101" s="79">
        <v>0</v>
      </c>
    </row>
    <row r="102" spans="1:7" outlineLevel="1">
      <c r="A102" s="29" t="s">
        <v>42</v>
      </c>
      <c r="B102" s="260" t="s">
        <v>132</v>
      </c>
      <c r="C102" s="224"/>
      <c r="D102" s="224"/>
      <c r="E102" s="224"/>
      <c r="F102" s="234"/>
      <c r="G102" s="59">
        <v>0</v>
      </c>
    </row>
    <row r="103" spans="1:7" outlineLevel="1">
      <c r="A103" s="29" t="s">
        <v>44</v>
      </c>
      <c r="B103" s="353" t="s">
        <v>191</v>
      </c>
      <c r="C103" s="224"/>
      <c r="D103" s="224"/>
      <c r="E103" s="224"/>
      <c r="F103" s="234"/>
      <c r="G103" s="59">
        <v>0</v>
      </c>
    </row>
    <row r="104" spans="1:7" ht="15.75" outlineLevel="1" thickBot="1">
      <c r="A104" s="149" t="s">
        <v>46</v>
      </c>
      <c r="B104" s="260" t="s">
        <v>64</v>
      </c>
      <c r="C104" s="224"/>
      <c r="D104" s="224"/>
      <c r="E104" s="224"/>
      <c r="F104" s="234"/>
      <c r="G104" s="86">
        <v>0</v>
      </c>
    </row>
    <row r="105" spans="1:7">
      <c r="A105" s="261" t="s">
        <v>65</v>
      </c>
      <c r="B105" s="200"/>
      <c r="C105" s="200"/>
      <c r="D105" s="200"/>
      <c r="E105" s="200"/>
      <c r="F105" s="221"/>
      <c r="G105" s="42">
        <f>ROUND(SUM(G100:G104),2)</f>
        <v>0</v>
      </c>
    </row>
    <row r="106" spans="1:7">
      <c r="A106" s="259"/>
      <c r="B106" s="210"/>
      <c r="C106" s="210"/>
      <c r="D106" s="210"/>
      <c r="E106" s="210"/>
      <c r="F106" s="210"/>
      <c r="G106" s="210"/>
    </row>
    <row r="107" spans="1:7" ht="13.5" thickBot="1">
      <c r="A107" s="214" t="s">
        <v>133</v>
      </c>
      <c r="B107" s="200"/>
      <c r="C107" s="200"/>
      <c r="D107" s="200"/>
      <c r="E107" s="200"/>
      <c r="F107" s="200"/>
      <c r="G107" s="201"/>
    </row>
    <row r="108" spans="1:7" ht="15.75" outlineLevel="1" thickBot="1">
      <c r="A108" s="87">
        <v>6</v>
      </c>
      <c r="B108" s="304" t="s">
        <v>134</v>
      </c>
      <c r="C108" s="305"/>
      <c r="D108" s="89" t="s">
        <v>193</v>
      </c>
      <c r="E108" s="88" t="s">
        <v>70</v>
      </c>
      <c r="F108" s="89" t="s">
        <v>79</v>
      </c>
      <c r="G108" s="90" t="s">
        <v>72</v>
      </c>
    </row>
    <row r="109" spans="1:7" outlineLevel="1">
      <c r="A109" s="91" t="s">
        <v>38</v>
      </c>
      <c r="B109" s="130" t="s">
        <v>135</v>
      </c>
      <c r="C109" s="127"/>
      <c r="D109" s="128"/>
      <c r="E109" s="92">
        <f>G31+G66+G76+G96+G105</f>
        <v>0</v>
      </c>
      <c r="F109" s="46">
        <v>0</v>
      </c>
      <c r="G109" s="93">
        <f t="shared" ref="G109:G110" si="5">ROUND(E109*F109,2)</f>
        <v>0</v>
      </c>
    </row>
    <row r="110" spans="1:7" outlineLevel="1">
      <c r="A110" s="94" t="s">
        <v>40</v>
      </c>
      <c r="B110" s="129" t="s">
        <v>136</v>
      </c>
      <c r="C110" s="125"/>
      <c r="D110" s="123"/>
      <c r="E110" s="95">
        <f>E109+G109</f>
        <v>0</v>
      </c>
      <c r="F110" s="39">
        <v>0</v>
      </c>
      <c r="G110" s="96">
        <f t="shared" si="5"/>
        <v>0</v>
      </c>
    </row>
    <row r="111" spans="1:7" outlineLevel="1">
      <c r="A111" s="94" t="s">
        <v>42</v>
      </c>
      <c r="B111" s="129" t="s">
        <v>137</v>
      </c>
      <c r="C111" s="125"/>
      <c r="D111" s="332">
        <f>1-(F115*100/100)</f>
        <v>0.95</v>
      </c>
      <c r="E111" s="351">
        <f>G31+G66+G76+G96+G105</f>
        <v>0</v>
      </c>
      <c r="F111" s="39">
        <v>0</v>
      </c>
      <c r="G111" s="59">
        <f>ROUND(($E$111/$D$111)*F111,2)</f>
        <v>0</v>
      </c>
    </row>
    <row r="112" spans="1:7" outlineLevel="1">
      <c r="A112" s="94" t="s">
        <v>44</v>
      </c>
      <c r="B112" s="129" t="s">
        <v>138</v>
      </c>
      <c r="C112" s="125"/>
      <c r="D112" s="333"/>
      <c r="E112" s="352"/>
      <c r="F112" s="39">
        <v>0</v>
      </c>
      <c r="G112" s="67">
        <f t="shared" ref="G112:G114" si="6">ROUND(($E$111/$D$111)*F112,2)</f>
        <v>0</v>
      </c>
    </row>
    <row r="113" spans="1:7" outlineLevel="1">
      <c r="A113" s="94" t="s">
        <v>46</v>
      </c>
      <c r="B113" s="129" t="s">
        <v>139</v>
      </c>
      <c r="C113" s="125"/>
      <c r="D113" s="333"/>
      <c r="E113" s="352"/>
      <c r="F113" s="39">
        <v>0.05</v>
      </c>
      <c r="G113" s="67">
        <f t="shared" si="6"/>
        <v>0</v>
      </c>
    </row>
    <row r="114" spans="1:7" outlineLevel="1">
      <c r="A114" s="94" t="s">
        <v>63</v>
      </c>
      <c r="B114" s="129" t="s">
        <v>64</v>
      </c>
      <c r="C114" s="125"/>
      <c r="D114" s="334"/>
      <c r="E114" s="352"/>
      <c r="F114" s="39">
        <v>0</v>
      </c>
      <c r="G114" s="67">
        <f t="shared" si="6"/>
        <v>0</v>
      </c>
    </row>
    <row r="115" spans="1:7" ht="15.75" outlineLevel="1" thickBot="1">
      <c r="A115" s="94" t="s">
        <v>90</v>
      </c>
      <c r="B115" s="316" t="s">
        <v>140</v>
      </c>
      <c r="C115" s="224"/>
      <c r="D115" s="224"/>
      <c r="E115" s="234"/>
      <c r="F115" s="58">
        <f>SUM(F111:F114)</f>
        <v>0.05</v>
      </c>
      <c r="G115" s="67">
        <v>0</v>
      </c>
    </row>
    <row r="116" spans="1:7">
      <c r="A116" s="317" t="s">
        <v>65</v>
      </c>
      <c r="B116" s="200"/>
      <c r="C116" s="200"/>
      <c r="D116" s="200"/>
      <c r="E116" s="200"/>
      <c r="F116" s="318"/>
      <c r="G116" s="42">
        <f>SUM(G109:G115)</f>
        <v>0</v>
      </c>
    </row>
    <row r="117" spans="1:7">
      <c r="A117" s="259"/>
      <c r="B117" s="210"/>
      <c r="C117" s="210"/>
      <c r="D117" s="210"/>
      <c r="E117" s="210"/>
      <c r="F117" s="210"/>
      <c r="G117" s="210"/>
    </row>
    <row r="118" spans="1:7" ht="12.75">
      <c r="A118" s="214" t="s">
        <v>141</v>
      </c>
      <c r="B118" s="200"/>
      <c r="C118" s="200"/>
      <c r="D118" s="200"/>
      <c r="E118" s="200"/>
      <c r="F118" s="200"/>
      <c r="G118" s="201"/>
    </row>
    <row r="119" spans="1:7">
      <c r="A119" s="262" t="s">
        <v>142</v>
      </c>
      <c r="B119" s="200"/>
      <c r="C119" s="200"/>
      <c r="D119" s="200"/>
      <c r="E119" s="200"/>
      <c r="F119" s="221"/>
      <c r="G119" s="45" t="s">
        <v>58</v>
      </c>
    </row>
    <row r="120" spans="1:7">
      <c r="A120" s="72" t="s">
        <v>38</v>
      </c>
      <c r="B120" s="265" t="s">
        <v>143</v>
      </c>
      <c r="C120" s="266"/>
      <c r="D120" s="266"/>
      <c r="E120" s="266"/>
      <c r="F120" s="289"/>
      <c r="G120" s="53">
        <f>G31</f>
        <v>0</v>
      </c>
    </row>
    <row r="121" spans="1:7">
      <c r="A121" s="73" t="s">
        <v>40</v>
      </c>
      <c r="B121" s="260" t="s">
        <v>144</v>
      </c>
      <c r="C121" s="224"/>
      <c r="D121" s="224"/>
      <c r="E121" s="224"/>
      <c r="F121" s="234"/>
      <c r="G121" s="59">
        <f>G66</f>
        <v>0</v>
      </c>
    </row>
    <row r="122" spans="1:7">
      <c r="A122" s="73" t="s">
        <v>42</v>
      </c>
      <c r="B122" s="260" t="s">
        <v>145</v>
      </c>
      <c r="C122" s="224"/>
      <c r="D122" s="224"/>
      <c r="E122" s="224"/>
      <c r="F122" s="234"/>
      <c r="G122" s="59">
        <f>G76</f>
        <v>0</v>
      </c>
    </row>
    <row r="123" spans="1:7">
      <c r="A123" s="73" t="s">
        <v>44</v>
      </c>
      <c r="B123" s="260" t="s">
        <v>146</v>
      </c>
      <c r="C123" s="224"/>
      <c r="D123" s="224"/>
      <c r="E123" s="224"/>
      <c r="F123" s="234"/>
      <c r="G123" s="59">
        <f>G96</f>
        <v>0</v>
      </c>
    </row>
    <row r="124" spans="1:7">
      <c r="A124" s="97" t="s">
        <v>46</v>
      </c>
      <c r="B124" s="256" t="s">
        <v>147</v>
      </c>
      <c r="C124" s="228"/>
      <c r="D124" s="228"/>
      <c r="E124" s="228"/>
      <c r="F124" s="236"/>
      <c r="G124" s="98">
        <f>G105</f>
        <v>0</v>
      </c>
    </row>
    <row r="125" spans="1:7">
      <c r="A125" s="309" t="s">
        <v>148</v>
      </c>
      <c r="B125" s="200"/>
      <c r="C125" s="200"/>
      <c r="D125" s="200"/>
      <c r="E125" s="200"/>
      <c r="F125" s="221"/>
      <c r="G125" s="99">
        <f>ROUND(SUM(G120:G124),2)</f>
        <v>0</v>
      </c>
    </row>
    <row r="126" spans="1:7">
      <c r="A126" s="100" t="s">
        <v>63</v>
      </c>
      <c r="B126" s="323" t="s">
        <v>149</v>
      </c>
      <c r="C126" s="200"/>
      <c r="D126" s="200"/>
      <c r="E126" s="200"/>
      <c r="F126" s="221"/>
      <c r="G126" s="101">
        <f>G116</f>
        <v>0</v>
      </c>
    </row>
    <row r="127" spans="1:7">
      <c r="A127" s="102" t="s">
        <v>88</v>
      </c>
      <c r="B127" s="324" t="s">
        <v>150</v>
      </c>
      <c r="C127" s="200"/>
      <c r="D127" s="200"/>
      <c r="E127" s="200"/>
      <c r="F127" s="221"/>
      <c r="G127" s="103">
        <f>G125+G126</f>
        <v>0</v>
      </c>
    </row>
    <row r="128" spans="1:7">
      <c r="A128" s="104"/>
      <c r="B128" s="105"/>
      <c r="C128" s="105"/>
      <c r="D128" s="105"/>
      <c r="E128" s="105"/>
      <c r="F128" s="106"/>
      <c r="G128" s="106"/>
    </row>
    <row r="129" spans="1:7" ht="12.75">
      <c r="A129" s="214" t="s">
        <v>151</v>
      </c>
      <c r="B129" s="200"/>
      <c r="C129" s="200"/>
      <c r="D129" s="200"/>
      <c r="E129" s="200"/>
      <c r="F129" s="200"/>
      <c r="G129" s="201"/>
    </row>
    <row r="130" spans="1:7" ht="12.75">
      <c r="A130" s="325" t="s">
        <v>3</v>
      </c>
      <c r="B130" s="289"/>
      <c r="C130" s="326" t="str">
        <f>'PROPOSTA DE PREÇOS'!D8</f>
        <v xml:space="preserve"> xxxx (razão social) xxxx</v>
      </c>
      <c r="D130" s="327"/>
      <c r="E130" s="327"/>
      <c r="F130" s="327"/>
      <c r="G130" s="328"/>
    </row>
    <row r="131" spans="1:7" ht="12.75">
      <c r="A131" s="233" t="s">
        <v>152</v>
      </c>
      <c r="B131" s="234"/>
      <c r="C131" s="319" t="str">
        <f>'PROPOSTA DE PREÇOS'!I8</f>
        <v>xx.xxx.xxx/0001-xx</v>
      </c>
      <c r="D131" s="320"/>
      <c r="E131" s="320"/>
      <c r="F131" s="320"/>
      <c r="G131" s="321"/>
    </row>
    <row r="132" spans="1:7" ht="12.75">
      <c r="A132" s="233" t="s">
        <v>15</v>
      </c>
      <c r="B132" s="234"/>
      <c r="C132" s="319" t="str">
        <f>'PROPOSTA DE PREÇOS'!D13</f>
        <v>xxxx (nome do representante legal) xxxx</v>
      </c>
      <c r="D132" s="320"/>
      <c r="E132" s="320"/>
      <c r="F132" s="320"/>
      <c r="G132" s="321"/>
    </row>
    <row r="133" spans="1:7" ht="12.75">
      <c r="A133" s="235" t="s">
        <v>153</v>
      </c>
      <c r="B133" s="236"/>
      <c r="C133" s="322" t="s">
        <v>154</v>
      </c>
      <c r="D133" s="228"/>
      <c r="E133" s="228"/>
      <c r="F133" s="228"/>
      <c r="G133" s="258"/>
    </row>
    <row r="134" spans="1:7" ht="12.75">
      <c r="A134" s="107"/>
      <c r="B134" s="107"/>
      <c r="C134" s="107"/>
      <c r="D134" s="107"/>
      <c r="E134" s="107"/>
      <c r="F134" s="107"/>
      <c r="G134" s="107"/>
    </row>
  </sheetData>
  <mergeCells count="143">
    <mergeCell ref="D111:D114"/>
    <mergeCell ref="B69:D69"/>
    <mergeCell ref="B70:D70"/>
    <mergeCell ref="B71:D71"/>
    <mergeCell ref="B72:D72"/>
    <mergeCell ref="B73:D73"/>
    <mergeCell ref="B74:D74"/>
    <mergeCell ref="B75:D75"/>
    <mergeCell ref="B80:D80"/>
    <mergeCell ref="B81:D81"/>
    <mergeCell ref="B95:F95"/>
    <mergeCell ref="A96:F96"/>
    <mergeCell ref="A97:G97"/>
    <mergeCell ref="A98:G98"/>
    <mergeCell ref="B99:F99"/>
    <mergeCell ref="A105:F105"/>
    <mergeCell ref="A106:G106"/>
    <mergeCell ref="A107:G107"/>
    <mergeCell ref="E111:E114"/>
    <mergeCell ref="B100:F100"/>
    <mergeCell ref="B101:F101"/>
    <mergeCell ref="B102:F102"/>
    <mergeCell ref="B103:F103"/>
    <mergeCell ref="B104:F104"/>
    <mergeCell ref="B62:F62"/>
    <mergeCell ref="B63:F63"/>
    <mergeCell ref="B64:F64"/>
    <mergeCell ref="B65:F65"/>
    <mergeCell ref="A66:F66"/>
    <mergeCell ref="A67:G67"/>
    <mergeCell ref="A68:G68"/>
    <mergeCell ref="B54:C54"/>
    <mergeCell ref="B56:F56"/>
    <mergeCell ref="B57:F57"/>
    <mergeCell ref="B58:F58"/>
    <mergeCell ref="A59:F59"/>
    <mergeCell ref="A61:G61"/>
    <mergeCell ref="B55:C55"/>
    <mergeCell ref="A132:B132"/>
    <mergeCell ref="A133:B133"/>
    <mergeCell ref="C132:G132"/>
    <mergeCell ref="C133:G133"/>
    <mergeCell ref="B124:F124"/>
    <mergeCell ref="A125:F125"/>
    <mergeCell ref="B126:F126"/>
    <mergeCell ref="B127:F127"/>
    <mergeCell ref="A129:G129"/>
    <mergeCell ref="A130:B130"/>
    <mergeCell ref="C130:G130"/>
    <mergeCell ref="A131:B131"/>
    <mergeCell ref="C131:G131"/>
    <mergeCell ref="B115:E115"/>
    <mergeCell ref="A116:F116"/>
    <mergeCell ref="A117:G117"/>
    <mergeCell ref="A118:G118"/>
    <mergeCell ref="A119:F119"/>
    <mergeCell ref="B120:F120"/>
    <mergeCell ref="B121:F121"/>
    <mergeCell ref="B122:F122"/>
    <mergeCell ref="B123:F123"/>
    <mergeCell ref="B108:C108"/>
    <mergeCell ref="A87:F87"/>
    <mergeCell ref="B88:F88"/>
    <mergeCell ref="B89:F89"/>
    <mergeCell ref="A90:F90"/>
    <mergeCell ref="A92:G92"/>
    <mergeCell ref="B93:F93"/>
    <mergeCell ref="B94:F94"/>
    <mergeCell ref="B85:D85"/>
    <mergeCell ref="B86:D86"/>
    <mergeCell ref="E81:E86"/>
    <mergeCell ref="A76:F76"/>
    <mergeCell ref="A77:G77"/>
    <mergeCell ref="A78:G78"/>
    <mergeCell ref="A79:G79"/>
    <mergeCell ref="B82:D82"/>
    <mergeCell ref="B83:D83"/>
    <mergeCell ref="B84:D84"/>
    <mergeCell ref="A23:G23"/>
    <mergeCell ref="B24:F24"/>
    <mergeCell ref="B25:F25"/>
    <mergeCell ref="B27:D27"/>
    <mergeCell ref="B28:F28"/>
    <mergeCell ref="B46:D46"/>
    <mergeCell ref="B47:D47"/>
    <mergeCell ref="B48:D48"/>
    <mergeCell ref="B49:D49"/>
    <mergeCell ref="E36:E38"/>
    <mergeCell ref="E42:E50"/>
    <mergeCell ref="A43:A44"/>
    <mergeCell ref="B43:B44"/>
    <mergeCell ref="F43:F44"/>
    <mergeCell ref="G43:G44"/>
    <mergeCell ref="B45:D45"/>
    <mergeCell ref="B50:D50"/>
    <mergeCell ref="A51:E51"/>
    <mergeCell ref="A52:G52"/>
    <mergeCell ref="B53:C53"/>
    <mergeCell ref="B18:E18"/>
    <mergeCell ref="F18:G18"/>
    <mergeCell ref="B19:E19"/>
    <mergeCell ref="F19:G19"/>
    <mergeCell ref="B20:E20"/>
    <mergeCell ref="F20:G20"/>
    <mergeCell ref="F21:G21"/>
    <mergeCell ref="B21:E21"/>
    <mergeCell ref="A22:G22"/>
    <mergeCell ref="B38:D38"/>
    <mergeCell ref="A39:F39"/>
    <mergeCell ref="A40:G40"/>
    <mergeCell ref="B41:D41"/>
    <mergeCell ref="B42:D42"/>
    <mergeCell ref="B35:D35"/>
    <mergeCell ref="B36:D36"/>
    <mergeCell ref="B37:D37"/>
    <mergeCell ref="A1:G1"/>
    <mergeCell ref="A3:G3"/>
    <mergeCell ref="B4:E4"/>
    <mergeCell ref="F4:G4"/>
    <mergeCell ref="B5:E5"/>
    <mergeCell ref="F5:G5"/>
    <mergeCell ref="B6:E6"/>
    <mergeCell ref="F6:G6"/>
    <mergeCell ref="B7:E7"/>
    <mergeCell ref="F7:G7"/>
    <mergeCell ref="B8:E8"/>
    <mergeCell ref="F8:G8"/>
    <mergeCell ref="A9:G9"/>
    <mergeCell ref="B29:F29"/>
    <mergeCell ref="B30:F30"/>
    <mergeCell ref="A31:F31"/>
    <mergeCell ref="A32:G32"/>
    <mergeCell ref="A33:G33"/>
    <mergeCell ref="A34:G34"/>
    <mergeCell ref="A10:G10"/>
    <mergeCell ref="A13:G13"/>
    <mergeCell ref="A14:G14"/>
    <mergeCell ref="A15:G15"/>
    <mergeCell ref="A16:G16"/>
    <mergeCell ref="B17:E17"/>
    <mergeCell ref="F17:G17"/>
    <mergeCell ref="A11:C11"/>
    <mergeCell ref="A12:C12"/>
  </mergeCells>
  <dataValidations disablePrompts="1" count="1">
    <dataValidation type="list" allowBlank="1" sqref="F7">
      <formula1>"Lucro Real,Lucro Presumido,Lucro Arbitrado"</formula1>
    </dataValidation>
  </dataValidations>
  <pageMargins left="0.25" right="0.25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G36"/>
  <sheetViews>
    <sheetView showGridLines="0" workbookViewId="0">
      <selection activeCell="C32" sqref="C32:G32"/>
    </sheetView>
  </sheetViews>
  <sheetFormatPr defaultColWidth="14.42578125" defaultRowHeight="15" customHeight="1" outlineLevelRow="1"/>
  <cols>
    <col min="1" max="1" width="8" customWidth="1"/>
    <col min="2" max="3" width="28.42578125" customWidth="1"/>
    <col min="4" max="7" width="16.5703125" customWidth="1"/>
  </cols>
  <sheetData>
    <row r="1" spans="1:7" ht="22.5" customHeight="1" thickBot="1">
      <c r="A1" s="213" t="s">
        <v>0</v>
      </c>
      <c r="B1" s="196"/>
      <c r="C1" s="196"/>
      <c r="D1" s="196"/>
      <c r="E1" s="196"/>
      <c r="F1" s="196"/>
      <c r="G1" s="196"/>
    </row>
    <row r="2" spans="1:7" ht="18" customHeight="1" thickBot="1">
      <c r="A2" s="262" t="s">
        <v>155</v>
      </c>
      <c r="B2" s="200"/>
      <c r="C2" s="200"/>
      <c r="D2" s="200"/>
      <c r="E2" s="200"/>
      <c r="F2" s="200"/>
      <c r="G2" s="201"/>
    </row>
    <row r="3" spans="1:7" ht="12" customHeight="1" thickBot="1">
      <c r="A3" s="108"/>
      <c r="B3" s="108"/>
      <c r="C3" s="108"/>
      <c r="D3" s="108"/>
      <c r="E3" s="108"/>
      <c r="F3" s="109"/>
      <c r="G3" s="110"/>
    </row>
    <row r="4" spans="1:7" ht="18" customHeight="1" thickBot="1">
      <c r="A4" s="263" t="s">
        <v>182</v>
      </c>
      <c r="B4" s="194"/>
      <c r="C4" s="194"/>
      <c r="D4" s="194"/>
      <c r="E4" s="194"/>
      <c r="F4" s="194"/>
      <c r="G4" s="206"/>
    </row>
    <row r="5" spans="1:7" s="124" customFormat="1" ht="18" customHeight="1">
      <c r="A5" s="355" t="s">
        <v>172</v>
      </c>
      <c r="B5" s="356"/>
      <c r="C5" s="356"/>
      <c r="D5" s="356"/>
      <c r="E5" s="356"/>
      <c r="F5" s="356"/>
      <c r="G5" s="357"/>
    </row>
    <row r="6" spans="1:7" s="124" customFormat="1" ht="18" customHeight="1" thickBot="1">
      <c r="A6" s="271" t="s">
        <v>196</v>
      </c>
      <c r="B6" s="358"/>
      <c r="C6" s="358"/>
      <c r="D6" s="358"/>
      <c r="E6" s="358"/>
      <c r="F6" s="358"/>
      <c r="G6" s="359"/>
    </row>
    <row r="7" spans="1:7" s="124" customFormat="1" ht="18" customHeight="1" thickBot="1">
      <c r="A7" s="167"/>
      <c r="B7" s="168"/>
      <c r="C7" s="168"/>
      <c r="D7" s="134"/>
      <c r="E7" s="134"/>
      <c r="F7" s="168"/>
      <c r="G7" s="169"/>
    </row>
    <row r="8" spans="1:7" ht="30.75" outlineLevel="1" thickBot="1">
      <c r="A8" s="75" t="s">
        <v>156</v>
      </c>
      <c r="B8" s="354" t="s">
        <v>157</v>
      </c>
      <c r="C8" s="221"/>
      <c r="D8" s="31" t="s">
        <v>158</v>
      </c>
      <c r="E8" s="43" t="s">
        <v>159</v>
      </c>
      <c r="F8" s="111" t="s">
        <v>160</v>
      </c>
      <c r="G8" s="112" t="s">
        <v>161</v>
      </c>
    </row>
    <row r="9" spans="1:7" outlineLevel="1">
      <c r="A9" s="33">
        <v>1</v>
      </c>
      <c r="B9" s="362"/>
      <c r="C9" s="289"/>
      <c r="D9" s="113">
        <v>2</v>
      </c>
      <c r="E9" s="113" t="s">
        <v>162</v>
      </c>
      <c r="F9" s="114"/>
      <c r="G9" s="115">
        <f>D9*F9*2</f>
        <v>0</v>
      </c>
    </row>
    <row r="10" spans="1:7" outlineLevel="1">
      <c r="A10" s="33">
        <v>2</v>
      </c>
      <c r="B10" s="362"/>
      <c r="C10" s="289"/>
      <c r="D10" s="113">
        <v>2</v>
      </c>
      <c r="E10" s="113" t="s">
        <v>162</v>
      </c>
      <c r="F10" s="114"/>
      <c r="G10" s="115">
        <f>D10*F10*2</f>
        <v>0</v>
      </c>
    </row>
    <row r="11" spans="1:7" outlineLevel="1">
      <c r="A11" s="33">
        <v>3</v>
      </c>
      <c r="B11" s="362"/>
      <c r="C11" s="289"/>
      <c r="D11" s="113">
        <v>2</v>
      </c>
      <c r="E11" s="113" t="s">
        <v>162</v>
      </c>
      <c r="F11" s="114"/>
      <c r="G11" s="115">
        <f>D11*F11*2</f>
        <v>0</v>
      </c>
    </row>
    <row r="12" spans="1:7" outlineLevel="1">
      <c r="A12" s="29">
        <v>4</v>
      </c>
      <c r="B12" s="364"/>
      <c r="C12" s="234"/>
      <c r="D12" s="77">
        <v>4</v>
      </c>
      <c r="E12" s="77" t="s">
        <v>163</v>
      </c>
      <c r="F12" s="114"/>
      <c r="G12" s="116">
        <f>D12*F12*2</f>
        <v>0</v>
      </c>
    </row>
    <row r="13" spans="1:7" ht="30.75" outlineLevel="1" thickBot="1">
      <c r="A13" s="75" t="s">
        <v>156</v>
      </c>
      <c r="B13" s="354" t="s">
        <v>157</v>
      </c>
      <c r="C13" s="221"/>
      <c r="D13" s="31" t="s">
        <v>164</v>
      </c>
      <c r="E13" s="43" t="s">
        <v>159</v>
      </c>
      <c r="F13" s="111" t="s">
        <v>160</v>
      </c>
      <c r="G13" s="112" t="s">
        <v>161</v>
      </c>
    </row>
    <row r="14" spans="1:7" outlineLevel="1">
      <c r="A14" s="117">
        <v>1</v>
      </c>
      <c r="B14" s="360"/>
      <c r="C14" s="361"/>
      <c r="D14" s="77">
        <v>2</v>
      </c>
      <c r="E14" s="77" t="s">
        <v>162</v>
      </c>
      <c r="F14" s="114"/>
      <c r="G14" s="115">
        <f>D14*F14</f>
        <v>0</v>
      </c>
    </row>
    <row r="15" spans="1:7" ht="15.75" outlineLevel="1" thickBot="1">
      <c r="A15" s="33">
        <v>2</v>
      </c>
      <c r="B15" s="362"/>
      <c r="C15" s="289"/>
      <c r="D15" s="113">
        <v>1</v>
      </c>
      <c r="E15" s="113" t="s">
        <v>162</v>
      </c>
      <c r="F15" s="114"/>
      <c r="G15" s="115">
        <f t="shared" ref="G15" si="0">D15*F15</f>
        <v>0</v>
      </c>
    </row>
    <row r="16" spans="1:7" ht="12" customHeight="1" outlineLevel="1">
      <c r="A16" s="363" t="s">
        <v>165</v>
      </c>
      <c r="B16" s="200"/>
      <c r="C16" s="200"/>
      <c r="D16" s="200"/>
      <c r="E16" s="200"/>
      <c r="F16" s="221"/>
      <c r="G16" s="118">
        <f>SUM(G9:G15)</f>
        <v>0</v>
      </c>
    </row>
    <row r="17" spans="1:7" ht="12" customHeight="1">
      <c r="A17" s="363" t="s">
        <v>166</v>
      </c>
      <c r="B17" s="200"/>
      <c r="C17" s="200"/>
      <c r="D17" s="200"/>
      <c r="E17" s="200"/>
      <c r="F17" s="221"/>
      <c r="G17" s="118">
        <f>ROUND(G16/12,2)</f>
        <v>0</v>
      </c>
    </row>
    <row r="18" spans="1:7" ht="12" customHeight="1">
      <c r="A18" s="108"/>
      <c r="B18" s="108"/>
      <c r="C18" s="108"/>
      <c r="D18" s="108"/>
      <c r="E18" s="108"/>
      <c r="F18" s="109"/>
      <c r="G18" s="110"/>
    </row>
    <row r="19" spans="1:7" ht="12" customHeight="1">
      <c r="A19" s="214" t="s">
        <v>167</v>
      </c>
      <c r="B19" s="200"/>
      <c r="C19" s="200"/>
      <c r="D19" s="200"/>
      <c r="E19" s="200"/>
      <c r="F19" s="200"/>
      <c r="G19" s="201"/>
    </row>
    <row r="20" spans="1:7" ht="12" customHeight="1" outlineLevel="1">
      <c r="A20" s="75" t="s">
        <v>156</v>
      </c>
      <c r="B20" s="354" t="s">
        <v>157</v>
      </c>
      <c r="C20" s="221"/>
      <c r="D20" s="31" t="s">
        <v>158</v>
      </c>
      <c r="E20" s="43" t="s">
        <v>159</v>
      </c>
      <c r="F20" s="111" t="s">
        <v>160</v>
      </c>
      <c r="G20" s="112" t="s">
        <v>161</v>
      </c>
    </row>
    <row r="21" spans="1:7" outlineLevel="1">
      <c r="A21" s="33">
        <v>1</v>
      </c>
      <c r="B21" s="362"/>
      <c r="C21" s="289"/>
      <c r="D21" s="113">
        <v>1</v>
      </c>
      <c r="E21" s="113" t="s">
        <v>162</v>
      </c>
      <c r="F21" s="114"/>
      <c r="G21" s="115">
        <f t="shared" ref="G21:G27" si="1">D21*F21*2</f>
        <v>0</v>
      </c>
    </row>
    <row r="22" spans="1:7" outlineLevel="1">
      <c r="A22" s="33">
        <v>2</v>
      </c>
      <c r="B22" s="362"/>
      <c r="C22" s="289"/>
      <c r="D22" s="77">
        <v>1</v>
      </c>
      <c r="E22" s="113" t="s">
        <v>163</v>
      </c>
      <c r="F22" s="114"/>
      <c r="G22" s="115">
        <f t="shared" si="1"/>
        <v>0</v>
      </c>
    </row>
    <row r="23" spans="1:7" outlineLevel="1">
      <c r="A23" s="33">
        <v>3</v>
      </c>
      <c r="B23" s="362"/>
      <c r="C23" s="289"/>
      <c r="D23" s="113">
        <v>1</v>
      </c>
      <c r="E23" s="113" t="s">
        <v>163</v>
      </c>
      <c r="F23" s="114"/>
      <c r="G23" s="115">
        <f t="shared" si="1"/>
        <v>0</v>
      </c>
    </row>
    <row r="24" spans="1:7" outlineLevel="1">
      <c r="A24" s="33">
        <v>4</v>
      </c>
      <c r="B24" s="362"/>
      <c r="C24" s="289"/>
      <c r="D24" s="113">
        <v>1</v>
      </c>
      <c r="E24" s="113" t="s">
        <v>162</v>
      </c>
      <c r="F24" s="114"/>
      <c r="G24" s="115">
        <f t="shared" si="1"/>
        <v>0</v>
      </c>
    </row>
    <row r="25" spans="1:7" outlineLevel="1">
      <c r="A25" s="33">
        <v>5</v>
      </c>
      <c r="B25" s="362"/>
      <c r="C25" s="289"/>
      <c r="D25" s="113">
        <v>1</v>
      </c>
      <c r="E25" s="113" t="s">
        <v>162</v>
      </c>
      <c r="F25" s="114"/>
      <c r="G25" s="115">
        <f t="shared" si="1"/>
        <v>0</v>
      </c>
    </row>
    <row r="26" spans="1:7" outlineLevel="1">
      <c r="A26" s="33">
        <v>6</v>
      </c>
      <c r="B26" s="362"/>
      <c r="C26" s="289"/>
      <c r="D26" s="113">
        <v>1</v>
      </c>
      <c r="E26" s="113" t="s">
        <v>163</v>
      </c>
      <c r="F26" s="114"/>
      <c r="G26" s="115">
        <f t="shared" si="1"/>
        <v>0</v>
      </c>
    </row>
    <row r="27" spans="1:7" ht="15.75" outlineLevel="1" thickBot="1">
      <c r="A27" s="33">
        <v>7</v>
      </c>
      <c r="B27" s="362"/>
      <c r="C27" s="289"/>
      <c r="D27" s="113">
        <v>1</v>
      </c>
      <c r="E27" s="113" t="s">
        <v>163</v>
      </c>
      <c r="F27" s="114"/>
      <c r="G27" s="115">
        <f t="shared" si="1"/>
        <v>0</v>
      </c>
    </row>
    <row r="28" spans="1:7" ht="12" customHeight="1" outlineLevel="1" thickBot="1">
      <c r="A28" s="363" t="s">
        <v>165</v>
      </c>
      <c r="B28" s="200"/>
      <c r="C28" s="200"/>
      <c r="D28" s="200"/>
      <c r="E28" s="200"/>
      <c r="F28" s="221"/>
      <c r="G28" s="118">
        <f>SUM(G21:G27)</f>
        <v>0</v>
      </c>
    </row>
    <row r="29" spans="1:7" ht="12" customHeight="1" outlineLevel="1">
      <c r="A29" s="363" t="s">
        <v>168</v>
      </c>
      <c r="B29" s="200"/>
      <c r="C29" s="200"/>
      <c r="D29" s="200"/>
      <c r="E29" s="200"/>
      <c r="F29" s="221"/>
      <c r="G29" s="118">
        <f>ROUND(G28/12,2)</f>
        <v>0</v>
      </c>
    </row>
    <row r="30" spans="1:7" ht="12" customHeight="1">
      <c r="A30" s="119"/>
      <c r="B30" s="119"/>
      <c r="C30" s="119"/>
      <c r="D30" s="119"/>
      <c r="E30" s="119"/>
      <c r="F30" s="120"/>
      <c r="G30" s="121"/>
    </row>
    <row r="31" spans="1:7" ht="12" customHeight="1">
      <c r="A31" s="214" t="s">
        <v>151</v>
      </c>
      <c r="B31" s="200"/>
      <c r="C31" s="200"/>
      <c r="D31" s="200"/>
      <c r="E31" s="200"/>
      <c r="F31" s="200"/>
      <c r="G31" s="201"/>
    </row>
    <row r="32" spans="1:7" ht="12" customHeight="1">
      <c r="A32" s="325" t="s">
        <v>3</v>
      </c>
      <c r="B32" s="266"/>
      <c r="C32" s="326" t="str">
        <f>'PROPOSTA DE PREÇOS'!D8</f>
        <v xml:space="preserve"> xxxx (razão social) xxxx</v>
      </c>
      <c r="D32" s="327"/>
      <c r="E32" s="327"/>
      <c r="F32" s="327"/>
      <c r="G32" s="328"/>
    </row>
    <row r="33" spans="1:7" ht="12" customHeight="1">
      <c r="A33" s="233" t="s">
        <v>152</v>
      </c>
      <c r="B33" s="224"/>
      <c r="C33" s="319" t="str">
        <f>'PROPOSTA DE PREÇOS'!I8</f>
        <v>xx.xxx.xxx/0001-xx</v>
      </c>
      <c r="D33" s="320"/>
      <c r="E33" s="320"/>
      <c r="F33" s="320"/>
      <c r="G33" s="321"/>
    </row>
    <row r="34" spans="1:7" ht="12" customHeight="1">
      <c r="A34" s="233" t="s">
        <v>15</v>
      </c>
      <c r="B34" s="224"/>
      <c r="C34" s="319" t="str">
        <f>'PROPOSTA DE PREÇOS'!D13</f>
        <v>xxxx (nome do representante legal) xxxx</v>
      </c>
      <c r="D34" s="320"/>
      <c r="E34" s="320"/>
      <c r="F34" s="320"/>
      <c r="G34" s="321"/>
    </row>
    <row r="35" spans="1:7" ht="12" customHeight="1">
      <c r="A35" s="235" t="s">
        <v>153</v>
      </c>
      <c r="B35" s="228"/>
      <c r="C35" s="322" t="s">
        <v>154</v>
      </c>
      <c r="D35" s="228"/>
      <c r="E35" s="228"/>
      <c r="F35" s="228"/>
      <c r="G35" s="258"/>
    </row>
    <row r="36" spans="1:7" ht="12" customHeight="1">
      <c r="A36" s="119"/>
      <c r="B36" s="119"/>
      <c r="C36" s="119"/>
      <c r="D36" s="119"/>
      <c r="E36" s="119"/>
      <c r="F36" s="120"/>
      <c r="G36" s="121"/>
    </row>
  </sheetData>
  <mergeCells count="35">
    <mergeCell ref="A34:B34"/>
    <mergeCell ref="A35:B35"/>
    <mergeCell ref="C34:G34"/>
    <mergeCell ref="C35:G35"/>
    <mergeCell ref="A33:B33"/>
    <mergeCell ref="C33:G33"/>
    <mergeCell ref="A28:F28"/>
    <mergeCell ref="A29:F29"/>
    <mergeCell ref="A31:G31"/>
    <mergeCell ref="A32:B32"/>
    <mergeCell ref="C32:G32"/>
    <mergeCell ref="B24:C24"/>
    <mergeCell ref="B25:C25"/>
    <mergeCell ref="B26:C26"/>
    <mergeCell ref="B27:C27"/>
    <mergeCell ref="A19:G19"/>
    <mergeCell ref="B20:C20"/>
    <mergeCell ref="B21:C21"/>
    <mergeCell ref="B22:C22"/>
    <mergeCell ref="B23:C23"/>
    <mergeCell ref="B14:C14"/>
    <mergeCell ref="B15:C15"/>
    <mergeCell ref="A16:F16"/>
    <mergeCell ref="A17:F17"/>
    <mergeCell ref="B9:C9"/>
    <mergeCell ref="B10:C10"/>
    <mergeCell ref="B11:C11"/>
    <mergeCell ref="B12:C12"/>
    <mergeCell ref="B13:C13"/>
    <mergeCell ref="A1:G1"/>
    <mergeCell ref="A2:G2"/>
    <mergeCell ref="A4:G4"/>
    <mergeCell ref="B8:C8"/>
    <mergeCell ref="A5:G5"/>
    <mergeCell ref="A6:G6"/>
  </mergeCells>
  <pageMargins left="0.25" right="0.25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PROPOSTA DE PREÇOS</vt:lpstr>
      <vt:lpstr>MÃO DE OBRA</vt:lpstr>
      <vt:lpstr>UNIFORMES e EPI's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Telles de Omena</dc:creator>
  <cp:lastModifiedBy>Tatiana Barbosa de Mendonça</cp:lastModifiedBy>
  <dcterms:created xsi:type="dcterms:W3CDTF">2024-11-13T17:36:31Z</dcterms:created>
  <dcterms:modified xsi:type="dcterms:W3CDTF">2025-06-18T18:42:22Z</dcterms:modified>
</cp:coreProperties>
</file>